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Fekete" reservationPassword="0"/>
  <workbookPr/>
  <bookViews>
    <workbookView xWindow="240" yWindow="120" windowWidth="14940" windowHeight="9225" activeTab="0"/>
  </bookViews>
  <sheets>
    <sheet name="Rekapitulace" sheetId="1" r:id="rId1"/>
    <sheet name="SO 000" sheetId="2" r:id="rId2"/>
    <sheet name="SO 101-001" sheetId="3" r:id="rId3"/>
    <sheet name="SO 101-002" sheetId="4" r:id="rId4"/>
    <sheet name="SO 101-003" sheetId="5" r:id="rId5"/>
    <sheet name="SO 181" sheetId="6" r:id="rId6"/>
    <sheet name="SO 201" sheetId="7" r:id="rId7"/>
    <sheet name="SO 401" sheetId="8" r:id="rId8"/>
    <sheet name="SO 501" sheetId="9" r:id="rId9"/>
  </sheets>
  <definedNames/>
  <calcPr/>
  <webPublishing/>
</workbook>
</file>

<file path=xl/sharedStrings.xml><?xml version="1.0" encoding="utf-8"?>
<sst xmlns="http://schemas.openxmlformats.org/spreadsheetml/2006/main" count="3556" uniqueCount="1066">
  <si>
    <t>Firma: Firma</t>
  </si>
  <si>
    <t>Rekapitulace ceny</t>
  </si>
  <si>
    <t>Stavba: 21020 - II/348 Dobronín - průtah, PD</t>
  </si>
  <si>
    <t xml:space="preserve">Varianta: ZŘ - </t>
  </si>
  <si>
    <t>Celková cena bez DPH:</t>
  </si>
  <si>
    <t>Celková cena s DPH:</t>
  </si>
  <si>
    <t>Objekt</t>
  </si>
  <si>
    <t>Popis</t>
  </si>
  <si>
    <t>Cena bez DPH</t>
  </si>
  <si>
    <t>DPH</t>
  </si>
  <si>
    <t>Cena s DPH</t>
  </si>
  <si>
    <t>ASPE10</t>
  </si>
  <si>
    <t>S</t>
  </si>
  <si>
    <t>Soupis prací objektu</t>
  </si>
  <si>
    <t xml:space="preserve">Stavba: </t>
  </si>
  <si>
    <t>21020</t>
  </si>
  <si>
    <t>II/348 Dobronín - průtah, PD</t>
  </si>
  <si>
    <t>O</t>
  </si>
  <si>
    <t>Rozpočet:</t>
  </si>
  <si>
    <t>0,00</t>
  </si>
  <si>
    <t>15,00</t>
  </si>
  <si>
    <t>21,00</t>
  </si>
  <si>
    <t>3</t>
  </si>
  <si>
    <t>2</t>
  </si>
  <si>
    <t>SO 000</t>
  </si>
  <si>
    <t>VŠEOBECNÉ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</si>
  <si>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</si>
  <si>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</si>
  <si>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</si>
  <si>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</si>
  <si>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</si>
  <si>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</si>
  <si>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</si>
  <si>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</si>
  <si>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</si>
  <si>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</si>
  <si>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</si>
  <si>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</si>
  <si>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</si>
  <si>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</si>
  <si>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</si>
  <si>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</si>
  <si>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</si>
  <si>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</si>
  <si>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</si>
  <si>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SD</t>
  </si>
  <si>
    <t>Všeobecné konstrukce a práce</t>
  </si>
  <si>
    <t>P</t>
  </si>
  <si>
    <t>02510</t>
  </si>
  <si>
    <t/>
  </si>
  <si>
    <t>ZKOUŠENÍ MATERIÁLŮ ZKUŠEBNOU ZHOTOVITELE</t>
  </si>
  <si>
    <t>KPL</t>
  </si>
  <si>
    <t>2022_OTSKP</t>
  </si>
  <si>
    <t>PP</t>
  </si>
  <si>
    <t>Zkoušení směsi na přítomnost PAU, vč.vyhodnocení a zatřídění (jedná se o ověření asf.materiálů, zejména materiál použitý na nezpevněné krajnice)</t>
  </si>
  <si>
    <t>VV</t>
  </si>
  <si>
    <t>1=1,000 [A]</t>
  </si>
  <si>
    <t>TS</t>
  </si>
  <si>
    <t>zahrnuje veškeré náklady spojené s objednatelem požadovanými zkouškami</t>
  </si>
  <si>
    <t>02720</t>
  </si>
  <si>
    <t>POMOC PRÁCE ZŘÍZ NEBO ZAJIŠŤ REGULACI A OCHRANU DOPRAVY</t>
  </si>
  <si>
    <t>vyřízení a projednání DIO, pasportizace objízdných komunikací před a po realizaci</t>
  </si>
  <si>
    <t>zahrnuje veškeré náklady spojené s objednatelem požadovanými zařízeními</t>
  </si>
  <si>
    <t>02730</t>
  </si>
  <si>
    <t>POMOC PRÁCE ZŘÍZ NEBO ZAJIŠŤ OCHRANU INŽENÝRSKÝCH SÍTÍ</t>
  </si>
  <si>
    <t>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 Zajištění stavby proti škodám na okolních pozemcích a objektech.</t>
  </si>
  <si>
    <t>02811</t>
  </si>
  <si>
    <t>a</t>
  </si>
  <si>
    <t>PRŮZKUMNÉ PRÁCE GEOTECHNICKÉ NA POVRCHU</t>
  </si>
  <si>
    <t>zejména posouzení podloží u komunikace, pp .ostatní práce</t>
  </si>
  <si>
    <t>zahrnuje veškeré náklady spojené s objednatelem požadovanými pracemi</t>
  </si>
  <si>
    <t>b</t>
  </si>
  <si>
    <t>Přebírka základové spáry geotechnikem a dohled při provádění mikropilot</t>
  </si>
  <si>
    <t>02851</t>
  </si>
  <si>
    <t>R</t>
  </si>
  <si>
    <t>PRŮZKUMNÉ PRÁCE  - PASPORT STÁVAJÍCÍCH OBJEKTŮ</t>
  </si>
  <si>
    <t>Zjištění stávajícího stavu zástavby a objektů, které mohou být dotčeny stavbou před započetím, v průběhu a na konci stavebních prací.   
Zdokumentování (pasportizace) stávajícího stavu konstrukcí, objektů, pozemků apod., které budou stavbou dotčeny vč. fotodokumentace, projednání a odsouhlasení dotčenými osobami, správci, vlastníky.    
Provedení souboru prací PŘED započetím stavebních prací vč. vypracování zprávy vč. projednání a odsouhlasení   
Provedení souboru prací PO dokončení stavebních prací vč. vypracování zprávy vč. projednání a odsouhlasení   
Závěrečné vyhodnocení stavu ploch, objektů apod., návrh nápravných opatření, závěrečná zpráva jako podklad pro nápravná opatření řešení mimo tuto akci (v rámci samostatné akce)</t>
  </si>
  <si>
    <t>7</t>
  </si>
  <si>
    <t>02910</t>
  </si>
  <si>
    <t>OSTATNÍ POŽADAVKY - ZEMĚMĚŘIČSKÁ MĚŘENÍ</t>
  </si>
  <si>
    <t>Zaměření skutečného provedení díla ke kolaudaci stavby dle SOD</t>
  </si>
  <si>
    <t>zahrnuje veškeré náklady spojené s objednatelem požadovanými pracemi,   
- pro stanovení orientační investorské ceny určete jednotkovou cenu jako 1% odhadované ceny stavby</t>
  </si>
  <si>
    <t>8</t>
  </si>
  <si>
    <t>02911</t>
  </si>
  <si>
    <t>A</t>
  </si>
  <si>
    <t>OSTATNÍ POŽADAVKY - GEODETICKÉ ZAMĚŘENÍ</t>
  </si>
  <si>
    <t>"Veškerá nutná zaměření nutná k realizaci díla dle SOD (např. vytyčení stavby a obvodu staveniště apod.) a k uvedení stavby do  
užívání a řádnému předání dokončeného díla.  
Vytyčení stavby , zřízení vytyčovací sítě stavby"  
Vytyčování během realizace stavby a průběžná geodetická činnost.</t>
  </si>
  <si>
    <t>B</t>
  </si>
  <si>
    <t>Geometrický oddělovací plán pro majetkové vypořádání vlastnických vztahů, potvrzený katastrálním úřadem dle SOD,   
Vypracování geometrických plánů pro majetkové vypořádání  a geometrických plánů pro věcná břemena dle požadavků správců.</t>
  </si>
  <si>
    <t>02940</t>
  </si>
  <si>
    <t>OSTATNÍ POŽADAVKY - VYPRACOVÁNÍ DOKUMENTACE</t>
  </si>
  <si>
    <t>Dokumentace skutečného provedení stavby dle SOD. Výkresy a související písemnosti zhotovené stavby potřebné pro evidenci pozemní komunikace. Výkresy odchylek a změn stavby oproti PDPS. Ověření podpisem odpovědného zástupce zhotovitele a správce stavby. 
Digitální podoba dokumentace skutečného provedení stavby bude předána v plném rozsahu listinné podoby. 
Zadavatel poskytne dokumentaci v otevřeném formátu *.dwg.</t>
  </si>
  <si>
    <t>aktualizace HAP a POP vč. proednání a schválení u příslušných úřadů</t>
  </si>
  <si>
    <t>12</t>
  </si>
  <si>
    <t>029412</t>
  </si>
  <si>
    <t>OSTATNÍ POŽADAVKY - VYPRACOVÁNÍ MOSTNÍHO LISTU</t>
  </si>
  <si>
    <t>Vypracování mostního listu vč. 3x tisku + digitálně</t>
  </si>
  <si>
    <t>13</t>
  </si>
  <si>
    <t>02943</t>
  </si>
  <si>
    <t>OSTATNÍ POŽADAVKY - VYPRACOVÁNÍ RDS</t>
  </si>
  <si>
    <t>Vypracování RDS SO201 vč. 3x tisku + digitálně</t>
  </si>
  <si>
    <t>14</t>
  </si>
  <si>
    <t>OSTATNÍ POŽADAVKY - TECHNICKÁ POMOC</t>
  </si>
  <si>
    <t>Zahrnuje vypracování souřadnicového a výškového pokrytí komunikace v místech, kde dojde k rozšíření vozovky. Vypracuje autorizovaná osoba. Odsouhlasí TD.   
Zadavatel poskytne otevřený formát *.dwg.</t>
  </si>
  <si>
    <t>15</t>
  </si>
  <si>
    <t>02946</t>
  </si>
  <si>
    <t>OSTAT POŽADAVKY - FOTODOKUMENTACE</t>
  </si>
  <si>
    <t>1x závěrečná fotodokumentace v albu s popisem v tištěné i elektronické podobě</t>
  </si>
  <si>
    <t>položka zahrnuje:  
- fotodokumentaci zadavatelem požadovaného děje a konstrukcí v požadovaných časových intervalech  
- zadavatelem specifikované výstupy (fotografie v papírovém a digitálním formátu) v požadovaném počtu</t>
  </si>
  <si>
    <t>16</t>
  </si>
  <si>
    <t>02950</t>
  </si>
  <si>
    <t>R1</t>
  </si>
  <si>
    <t>OSTATNÍ POŽADAVKY - PLÁN BOZP</t>
  </si>
  <si>
    <t>Vypracování plánu BOZP</t>
  </si>
  <si>
    <t>17</t>
  </si>
  <si>
    <t>R2</t>
  </si>
  <si>
    <t>OSTATNÍ POŽADAVKY - HAVARIJNÍ PLÁN</t>
  </si>
  <si>
    <t>Vypracování havarijního plánu</t>
  </si>
  <si>
    <t>18</t>
  </si>
  <si>
    <t>02953</t>
  </si>
  <si>
    <t>OSTATNÍ POŽADAVKY - HLAVNÍ MOSTNÍ PROHLÍDKA</t>
  </si>
  <si>
    <t>KUS</t>
  </si>
  <si>
    <t>první hlavní prohlídka mostu se zápisem do BMS</t>
  </si>
  <si>
    <t>položka zahrnuje :  
- úkony dle ČSN 73 6221  
- provedení hlavní mostní prohlídky oprávněnou fyzickou nebo právnickou osobou  
- vyhotovení záznamu (protokolu), který jednoznačně definuje stav mostu</t>
  </si>
  <si>
    <t>19</t>
  </si>
  <si>
    <t>02963</t>
  </si>
  <si>
    <t>OSTATNÍ POŽADAVKY - OPRAVA STÁVAJÍCÍCH KOMUNIKACÍ</t>
  </si>
  <si>
    <t>M2</t>
  </si>
  <si>
    <t>oprava stávajících poškozených komunikací po stavbě v rozsahu cca 500m2 (předpoklad)  
čerpáno dle skutečnosti se souhlasem TDI a objednatele  
oprava zahrnuje frézování obrusné vrstvy v tl. 50mm, spojovací postřik z asf. emulze v množství 0,35kg/m2 a pokládku nové obrusné vrstvy ACO 11+ v tl.50mm</t>
  </si>
  <si>
    <t>500=500,000 [A]</t>
  </si>
  <si>
    <t>zahrnuje veškeré náklady spojené s objednatelem požadovaným dozorem</t>
  </si>
  <si>
    <t>20</t>
  </si>
  <si>
    <t>02991</t>
  </si>
  <si>
    <t>OSTATNÍ POŽADAVKY - INFORMAČNÍ TABULE</t>
  </si>
  <si>
    <t>billboard pro Kraj Vysočina 1 ks: 1ks billboard Kraj Vysočina (místo realizace bude po dobu realizace stavby osazeno 1 ks velkoplošného billboardu o rozměru 2,5 x 1,75 m dle pravidel objednatele Kraj Vysočina, formou pronájmu od dodavatele, vč. projednání umístění), montáže a demontáže</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</si>
  <si>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</si>
  <si>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21</t>
  </si>
  <si>
    <t>03100</t>
  </si>
  <si>
    <t>ZAŘÍZENÍ STAVENIŠTĚ - ZŘÍZENÍ, PROVOZ, DEMONTÁŽ</t>
  </si>
  <si>
    <t>Zhotovitel je povinen si zajistit plochy pro zařízení staveniště včetně zajištění pronájmu pozemku, zajištění souhlasu napojení na veřejné sítě a projednání přístupových cest.   
Zařízení staveniště je podrobněji specifikováno v SOD.</t>
  </si>
  <si>
    <t>zahrnuje objednatelem povolené náklady na pořízení (event. pronájem), provozování, udržování a likvidaci zhotovitelova zařízení</t>
  </si>
  <si>
    <t>22</t>
  </si>
  <si>
    <t>03350</t>
  </si>
  <si>
    <t>SLUŽBY ZAJIŠŤUJÍCÍ REGUL, PŘEVED A OCHRANU VEŘEJ DOPRAVY</t>
  </si>
  <si>
    <t>Zajištění souhlasu s dočasným přemístěním autobusových zastávek u příslušného dopravního úřadu, včetně zřízení a odstranění provizorních autobusových zastávek.</t>
  </si>
  <si>
    <t>zahrnuje objednatelem povolené náklady na služby pro zhotovitele</t>
  </si>
  <si>
    <t>23</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</si>
  <si>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</si>
  <si>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</si>
  <si>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Trasy pro pěší v souladu s vyhl. č. 398/2009 Sb., o obecných technických požadavcích zabezpečujících bezbariérové užívání staveb.   
Po dobu realizace stavby zajištěn přístup k objektům pro požární techniku, policii, záchranné služby ( složky IZS), pro svoz TKO. 
Náklady na nezbytná opatření pro zajištění bezpečnosti železničního provozu (práce nad železniční tratí a v blízkosti železničního přejezdu)</t>
  </si>
  <si>
    <t>zahrnuje objednatelem povolené náklady na požadovaná zařízení zhotovitele</t>
  </si>
  <si>
    <t>Zemní práce</t>
  </si>
  <si>
    <t>24</t>
  </si>
  <si>
    <t>12110</t>
  </si>
  <si>
    <t>SEJMUTÍ ORNICE NEBO LESNÍ PŮDY</t>
  </si>
  <si>
    <t>M3</t>
  </si>
  <si>
    <t>sejmutí ornice v místě teréních úprav okolo nového mostu v tl. 0,2 m, vč. odvozu a uložení na meziskládku</t>
  </si>
  <si>
    <t>(44+36)*0,2=16,000 [A]</t>
  </si>
  <si>
    <t>položka zahrnuje sejmutí ornice bez ohledu na tloušťku vrstvy a její vodorovnou dopravu  
nezahrnuje uložení na trvalou skládku</t>
  </si>
  <si>
    <t>25</t>
  </si>
  <si>
    <t>12573</t>
  </si>
  <si>
    <t>VYKOPÁVKY ZE ZEMNÍKŮ A SKLÁDEK TŘ. I</t>
  </si>
  <si>
    <t>výkopy ornice z mezideponie</t>
  </si>
  <si>
    <t>ornice (dle pol. 12110): 16=16,000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</si>
  <si>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</si>
  <si>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26</t>
  </si>
  <si>
    <t>18233</t>
  </si>
  <si>
    <t>ROZPROSTŘENÍ ORNICE V ROVINĚ V TL DO 0,20M</t>
  </si>
  <si>
    <t>zpětné ohumusování a úprava pozemků (uvedení do původního stavu), vč. dovozu z meziskládky</t>
  </si>
  <si>
    <t>dle pol. 12110: 16/0,2=80,000 [A]</t>
  </si>
  <si>
    <t>položka zahrnuje:  
nutné přemístění ornice z dočasných skládek vzdálených do 50m  
rozprostření ornice v předepsané tloušťce v rovině a ve svahu do 1:5</t>
  </si>
  <si>
    <t>27</t>
  </si>
  <si>
    <t>18241</t>
  </si>
  <si>
    <t>ZALOŽENÍ TRÁVNÍKU RUČNÍM VÝSEVEM</t>
  </si>
  <si>
    <t>vč. 2x ošetřování závlahou</t>
  </si>
  <si>
    <t>Zahrnuje dodání předepsané travní směsi, její výsev na ornici, zalévání, první pokosení, to vše bez ohledu na sklon terénu</t>
  </si>
  <si>
    <t>28</t>
  </si>
  <si>
    <t>18481</t>
  </si>
  <si>
    <t>OCHRANA STROMŮ BEDNĚNÍM</t>
  </si>
  <si>
    <t>ochrana stromu bedněním s vypolstrováním</t>
  </si>
  <si>
    <t>3*(2*3,14*1)=18,840 [A]</t>
  </si>
  <si>
    <t>položka zahrnuje veškerý materiál, výrobky a polotovary, včetně mimostaveništní a vnitrostaveništní dopravy (rovněž přesuny), včetně naložení a složení, případně s uložením</t>
  </si>
  <si>
    <t>Vodorovné konstrukce</t>
  </si>
  <si>
    <t>29</t>
  </si>
  <si>
    <t>42417A</t>
  </si>
  <si>
    <t>MOSTNÍ NOSNÍKY Z OCELI S 235</t>
  </si>
  <si>
    <t>T</t>
  </si>
  <si>
    <t>ocelový nosník IPE300 pro uložení plynovodu a kabelu CETIN, vč kotevních trnů do betonových bloků</t>
  </si>
  <si>
    <t>9*0,004598*7,85=0,325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</si>
  <si>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</si>
  <si>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30</t>
  </si>
  <si>
    <t>461384</t>
  </si>
  <si>
    <t>PATKY ZE ŽELEZOBETONU DO C25/30 VČET VÝZTUŽE</t>
  </si>
  <si>
    <t>patky po osazení nosníku</t>
  </si>
  <si>
    <t>1,5*0,8*0,8*2=1,920 [A]</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</si>
  <si>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</si>
  <si>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Přidružená stavební výroba</t>
  </si>
  <si>
    <t>31</t>
  </si>
  <si>
    <t>78311</t>
  </si>
  <si>
    <t>PROTIKOROZ OCHRANA OCEL KONSTR NÁTĚREM JEDNOVRST</t>
  </si>
  <si>
    <t>PKO nosníku IPE 300</t>
  </si>
  <si>
    <t>9*1,08=9,720 [A]</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</si>
  <si>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</si>
  <si>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Ostatní konstrukce a práce</t>
  </si>
  <si>
    <t>32</t>
  </si>
  <si>
    <t>94890</t>
  </si>
  <si>
    <t>PODPĚRNÉ SKRUŽE - ZŘÍZENÍ A ODSTRANĚNÍ</t>
  </si>
  <si>
    <t>M3OP</t>
  </si>
  <si>
    <t>provizorní podepření kabelu CETIN a plynovodu během stavby, před uložením na samostatnou ocelovou konstrukci</t>
  </si>
  <si>
    <t>9*1*2=18,000 [A]</t>
  </si>
  <si>
    <t>Položka zahrnuje dovoz, montáž, údržbu, opotřebení (nájemné), demontáž, konzervaci, odvoz.</t>
  </si>
  <si>
    <t>SO 101-001</t>
  </si>
  <si>
    <t>II/348 Dobronín - průtah</t>
  </si>
  <si>
    <t>015111</t>
  </si>
  <si>
    <t>POPLATKY ZA LIKVIDACI ODPADŮ NEKONTAMINOVANÝCH - 17 05 04  VYTĚŽENÉ ZEMINY A HORNINY -  I. TŘÍDA TĚŽITELNOSTI</t>
  </si>
  <si>
    <t>položka 11130: 760*0,15*1,8=205,200 [A] 
položka 113328: 267,45*1,8=481,410 [B] 
položka 123738: (507-32)*1,8=855,000 [C]                      
položka 12932: 685*0,5*1,8=616,500 [D] 
položka 131738: 51,8*1,8=93,240 [E] 
položka 132738a: 179,136*1,8=322,445 [F] 
položka 132738b: 168*1,8=302,400 [G] 
položka 123838: 81,12*1,8=146,016 [H] 
položka 123938: 54,08*1,8=97,344 [I] 
položka 128418: 20,28*1,8=36,504 [J] 
položka 128918: 13,52*1,8=24,336 [K] 
Celkem: A+B+C+D+E+F+G+H+I+J+K=3 180,395 [L]</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</si>
  <si>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</si>
  <si>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015140</t>
  </si>
  <si>
    <t>POPLATKY ZA LIKVIDACI ODPADŮ NEKONTAMINOVANÝCH - 17 01 01  BETON Z DEMOLIC OBJEKTŮ, ZÁKLADŮ TV</t>
  </si>
  <si>
    <t>položka 113188: 74,4*2,3=171,120 [A] 
položka 113524: 1212,9*0,1*2,3=278,967 [B] 
položka 96687: 4*0,2*2,3=1,840 [C] 
položka 969246: 100*(2*3,14*0,4*0,1)*2,3=57,776 [D] 
Celkem: A+B+C+D=509,703 [E]</t>
  </si>
  <si>
    <t>11120</t>
  </si>
  <si>
    <t>ODSTRANĚNÍ KŘOVIN</t>
  </si>
  <si>
    <t>případné odstranění křovin a stromů do průměru 100 mm podél příkopů 
odvoz na kompostárnu do dodavatelem určené vzdálenosti 
bude fakturováno dle skutečně provedených prací   
čerpáno se souhlasem TDI a objednatele</t>
  </si>
  <si>
    <t>0,5*(60+70+20+30)=90,000 [A]</t>
  </si>
  <si>
    <t>odstranění křovin a stromů do průměru 100 mm 
doprava dřevin bez ohledu na vzdálenost 
spálení na hromadách nebo štěpkování</t>
  </si>
  <si>
    <t>11130</t>
  </si>
  <si>
    <t>SEJMUTÍ DRNU</t>
  </si>
  <si>
    <t>sejmutí drnu v tl. 150 mm ze stáv. svahů podél silnice  
planimetrováno ze situace   
včetně odvozu a uložení na skládku, odvoz do 20 km</t>
  </si>
  <si>
    <t>55+18+15+46+56+55+45+6+37+15+34+151+186+13+4+24=760,000 [A]</t>
  </si>
  <si>
    <t>včetně vodorovné dopravy  a uložení na skládku</t>
  </si>
  <si>
    <t>11204</t>
  </si>
  <si>
    <t>KÁCENÍ STROMŮ D KMENE DO 0,3M S ODSTRANĚNÍM PAŘEZŮ</t>
  </si>
  <si>
    <t>případné další kácení mimolesní zeleně 
zhotovitel v celkové ceně díla zohlední možnost následného využití dřeva 
větve budou po rozdrcení odvezeny na kompostárnu do dodavatelem určené 
vzdálenosti 
bude fakturováno dle skutečně provedených prací 
čerpáno se souhlasem TDI a objednatele</t>
  </si>
  <si>
    <t>2=2,000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</si>
  <si>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</si>
  <si>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11223</t>
  </si>
  <si>
    <t>ODSTRANĚNÍ PAŘEZŮ D PŘES 0,9M</t>
  </si>
  <si>
    <t>Odstranění stávajících pařezů, po skácených stromech, které byly odstraněny na 
základě vydaného povolení ke kácení obcí Dobronín. 
Kácení provedl správce KSÚSV před samotnou realizací stavby. 
odvoz na skládku do dodavatelem určené vzdálenosti 
bude fakturováno dle skutečně provedených prací 
čerpáno se souhlasem TDI a objednatele</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</si>
  <si>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</si>
  <si>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113188</t>
  </si>
  <si>
    <t>ODSTRANĚNÍ KRYTU ZPEVNĚNÝCH PLOCH Z DLAŽDIC, ODVOZ DO 20KM</t>
  </si>
  <si>
    <t>odstr. stávající přídlažby  
planimetrováno ze situace</t>
  </si>
  <si>
    <t>0,15*(98+398)=74,400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</si>
  <si>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</si>
  <si>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113328</t>
  </si>
  <si>
    <t>ODSTRAN PODKL ZPEVNĚNÝCH PLOCH Z KAMENIVA NESTMEL, ODVOZ DO 20KM</t>
  </si>
  <si>
    <t>vybourání nestmelených podkladních vozovkových vrstev v místech plné konstrukce vozovky  
vč.odvozu a  uložení na skládku    
planimetrováno ze situace programem autocad</t>
  </si>
  <si>
    <t>km -0,015 - 0,069: 
(74+39+12)*0,34=42,500 [A] 
km 0,227-0,367: 
164*0,34=55,760 [B] 
km 1,899-2,150: 
(115+32+276)*0,4=169,200 [C] 
Celkem: A+B+C=267,460 [D]</t>
  </si>
  <si>
    <t>11343</t>
  </si>
  <si>
    <t>ODSTRAN KRYTU ZPEVNĚNÝCH PLOCH S ASFALT POJIVEM VČET PODKLADU</t>
  </si>
  <si>
    <t>odstranění zbytku podkl. asf. vrstev vozovky (po frézování)  
předpoklad dalšího využití na stavbě (recyklace za studena), včetně odvozu a uložení na dočasnou skládku   
planimetrováno programem autocad ze situace</t>
  </si>
  <si>
    <t>km -0,015 - 0,069: 
(64+34+10)*0,14=15,120 [A] 
km 0,227-0,367: 
142*0,11=15,620 [B] 
km 1,899-2,150: 
(100+28+240)*0,15=55,200 [C] 
Celkem: A+B+C=85,940 [D]</t>
  </si>
  <si>
    <t>113524</t>
  </si>
  <si>
    <t>ODSTRANĚNÍ CHODNÍKOVÝCH A SILNIČNÍCH OBRUBNÍKŮ BETONOVÝCH, ODVOZ DO 5KM</t>
  </si>
  <si>
    <t>M</t>
  </si>
  <si>
    <t>odstranění stáv. bet. obrubníků, vč. podkladu v místech rozšíření komunikace   
a v místech náhrady za poškozené obrubníky - předpoklad 30% (čerpáno dle skutečnosti se souhlasem TDS)   
vč. odvozu a uložení na skládku do 20km, 15 km viz. pol.č.11352B   
planimetrováno ze situace programem autocad</t>
  </si>
  <si>
    <t>odstranění obrub: 10+38+4+296+36=384,000 [A] 
odstranění poškozených obrub (odhad 30%): 2763/100*30=828,900 [B] 
Celkem: A+B=1 212,900 [C]</t>
  </si>
  <si>
    <t>11352B</t>
  </si>
  <si>
    <t>ODSTRANĚNÍ CHODNÍKOVÝCH A SILNIČNÍCH OBRUBNÍKŮ BETONOVÝCH - DOPRAVA</t>
  </si>
  <si>
    <t>tkm</t>
  </si>
  <si>
    <t>odvoz na skládku 15 km</t>
  </si>
  <si>
    <t>1212,9*0,12*2,3*15=5 021,406 [A]</t>
  </si>
  <si>
    <t>Položka zahrnuje samostatnou dopravu suti a vybouraných hmot. Množství se určí jako součin hmotnosti [t] a požadované vzdálenosti [km].</t>
  </si>
  <si>
    <t>11372</t>
  </si>
  <si>
    <t>FRÉZOVÁNÍ ZPEVNĚNÝCH PLOCH ASFALTOVÝCH</t>
  </si>
  <si>
    <t>odfrézování asfaltového krytu s rozstříděním na materiál bez dehtu a s dehtem, předpoklad dalšího využití na stavbě (recyklace za studena, nezpevněné plochy), včetně odvozu a uložení na dočasnou skládku  
zhotovitel v celkové ceně díla zohlední toto následného využití 
likvidace přebytečného materiálu je v režii zhotovitele (nejedná se o nebezpečný odpad)</t>
  </si>
  <si>
    <t>planimetrováno ze situce: 
silnice = 17 162 m2 
most ev. ř. 348-007 = 255 m2 
frézování vrchní vrstvy 5 cm - použití do krajnic: 
(17162+255)*0,05=870,850 [A] 
frézování spodní vrstvy 5 cm - požití do recyklace: 
17162*0,05=858,100 [B] 
Celkem: A+B=1 728,950 [C]</t>
  </si>
  <si>
    <t>113765</t>
  </si>
  <si>
    <t>FRÉZOVÁNÍ DRÁŽKY PRŮŘEZU DO 600MM2 V ASFALTOVÉ VOZOVCE</t>
  </si>
  <si>
    <t>včetně odvozu a uložení na skládku a poplatku za skládku   
podél sil. obrub, dvouřádků ze žul kostek, podél ul. vpustí, v místě napojení na stáv. vozovku  
likvidace přebytečného materiálu je v režii zhotovitele  
planimetrováno ze situace programem autocad</t>
  </si>
  <si>
    <t>podél obrub a dvouřádku: 
94+10+6+47+57+127+253+118+70+37+15+55+80+123+328+44+214+122+147+66+230+71+66+430+407+7+102+36=3 362,000 [A] 
podél ul vpustí: 
37*1,5=55,500 [B] 
v místech napojení na stáv. vozvoku: 
5,5+9,3+5,5+6,2+8,4+11,6+9,3+11,1+8,9+9,4+6,6+10+8,1+11,5+9+9,1+12,2+8,7+9,1+14,5+7+8,2+10,1+7,8+10,1+16,3+7=250,500 [C] 
Celkem: A+B+C=3 668,000 [D]</t>
  </si>
  <si>
    <t>Položka zahrnuje veškerou manipulaci s vybouranou sutí a s vybouranými hmotami vč. uložení na skládku.</t>
  </si>
  <si>
    <t>123738</t>
  </si>
  <si>
    <t>ODKOP PRO SPOD STAVBU SILNIC A ŽELEZNIC TŘ. I, ODVOZ DO 20KM</t>
  </si>
  <si>
    <t>výkopy v místě plné kce vozovky, včetně úpravy terénu po odtěžení, včetně odvozu na skládku   
cca 32 m3 použito pro zhutněný zásyp v místě rozšíření - viz položka 17310 
předpoklad 75 % z celkového množství výkopu 
planimetrováno z př. řezů a situace programem autocad</t>
  </si>
  <si>
    <t>km -0,015 - 0,069: 158=158,000 [A] 
km 0,227-0,367: 176=176,000 [B] 
km 1,899-2,150: 342=342,000 [C] 
Celkem: (A+B+C)*0,75=507,000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</si>
  <si>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</si>
  <si>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123838</t>
  </si>
  <si>
    <t>ODKOP PRO SPOD STAVBU SILNIC A ŽELEZNIC TŘ. II, ODVOZ DO 20KM</t>
  </si>
  <si>
    <t>výkopy z trasy tř.II, včetně úpravy terénu po odtěžení, včetně odvozu a uložení na skládku,   
včetně rozpojování speciálními rozpojovacími mechanizmy ( rozrývače, skalní lžíce, kladiva) 
předpoklad 15 % z celkového množství výkopu 
planimetrováno z př. řezů a situace programem autocad</t>
  </si>
  <si>
    <t>km -0,015 - 0,069: 158*0,15=23,700 [A] 
km 0,227-0,367: 176*0,15=26,400 [B] 
km 1,899-2,150: 342*0,15=51,300 [C] 
- pol. 128418: -20,28=-20,280 [D] 
Celkem: A+B+C+D=81,120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</si>
  <si>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</si>
  <si>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123938</t>
  </si>
  <si>
    <t>ODKOP PRO SPOD STAVBU SILNIC A ŽELEZNIC TŘ. III, ODVOZ DO 20KM</t>
  </si>
  <si>
    <t>výkopy z trasy tř.III, včetně úpravy terénu po odtěžení, včetně odvozu a uložení na skládku,   
včetně rozpojování speciálními rozpojovacími mechanizmy ( rozrývače, skalní lžíce, kladiva) 
předpoklad 10 % z celkového množství výkopu 
planimetrováno z př. řezů a situace programem autocad</t>
  </si>
  <si>
    <t>km -0,015 - 0,069: 158*0,1=15,800 [A] 
km 0,227-0,367: 176*0,1=17,600 [B] 
km 1,899-2,150: 342*0,1=34,200 [C] 
- pol. 128918: -13,52=-13,520 [D] 
Celkem: A+B+C+D=54,080 [E]</t>
  </si>
  <si>
    <t>125738</t>
  </si>
  <si>
    <t>VYKOPÁVKY ZE ZEMNÍKŮ A SKLÁDEK TŘ. I, ODVOZ DO 20KM</t>
  </si>
  <si>
    <t>nákup, natěžení a dovoz vhodného materiálu (ornice příp. podornice) pro ohumusování  
nákup, natěžení a dovoz vhodného materiálu  - aktivní zóna, zemní krajnice</t>
  </si>
  <si>
    <t>ornice tl. 0,15 m (dle pol. 18221): 344*0,15=51,600 [A] 
aktivní zóna (dle pol. 17130): 580,75=580,750 [B] 
zemní krajnice (dle pol. 173103): 49,15=49,150 [C] 
Celkem: A+B+C=681,500 [D]</t>
  </si>
  <si>
    <t>128418</t>
  </si>
  <si>
    <t>DOLAMOVÁNÍ ODKOPÁVEK TŘ. II, ODVOZ DO 20KM</t>
  </si>
  <si>
    <t>předpoklad 20% z odkopu tř.II 
včetně odvozu a uložení na skládku,</t>
  </si>
  <si>
    <t>101,4*0,20=20,280 [A]</t>
  </si>
  <si>
    <t>- dolamování označuje těžení výkopu bez použití trhavin.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</si>
  <si>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128918</t>
  </si>
  <si>
    <t>DOLAMOVÁNÍ ODKOPÁVEK TŘ. III, ODVOZ DO 20KM</t>
  </si>
  <si>
    <t>předpoklad 20% z výkopu tř.III 
včetně odvozu a uložení na skládku,</t>
  </si>
  <si>
    <t>67,6*0,20=13,520 [A]</t>
  </si>
  <si>
    <t>12932</t>
  </si>
  <si>
    <t>ČIŠTĚNÍ PŘÍKOPŮ OD NÁNOSU DO 0,5M3/M</t>
  </si>
  <si>
    <t>planimetrováno programem autocad ze situace</t>
  </si>
  <si>
    <t>30+15+170+50+15+15+195+195=685,000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</si>
  <si>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</si>
  <si>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12980</t>
  </si>
  <si>
    <t>ČIŠTĚNÍ ULIČNÍCH VPUSTÍ</t>
  </si>
  <si>
    <t>čištění stávajících uličních vpustí  
odečteno ze situace</t>
  </si>
  <si>
    <t>15=15,000 [A]</t>
  </si>
  <si>
    <t>131738</t>
  </si>
  <si>
    <t>HLOUBENÍ JAM ZAPAŽ I NEPAŽ TŘ. I, ODVOZ DO 20KM</t>
  </si>
  <si>
    <t>výkop pro ul. vpusti   
včetně odvozu přebytečného materiálu na skládku</t>
  </si>
  <si>
    <t>37*1*1*1,4=51,800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</si>
  <si>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</si>
  <si>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132738</t>
  </si>
  <si>
    <t>HLOUBENÍ RÝH ŠÍŘ DO 2M PAŽ I NEPAŽ TŘ. I, ODVOZ DO 20KM</t>
  </si>
  <si>
    <t>výkop pro přípojky ul.vpustí a horské vpusti 
výkop pro příkopové žlaby 
včetně odvozu přebytečného materiálu na skládku</t>
  </si>
  <si>
    <t>(161,6+25)*0,8*1,2=179,136 [A]</t>
  </si>
  <si>
    <t>výkop pro opravovanou část kanalizace v km 1,100 - 1,365.  Skutečná délka opravy bude upřesněna při realizaci. 
včetně odvozu přebytečného materiálu na skládku</t>
  </si>
  <si>
    <t>100*1,2*1,4=168,000 [A]</t>
  </si>
  <si>
    <t>17120</t>
  </si>
  <si>
    <t>ULOŽENÍ SYPANINY DO NÁSYPŮ A NA SKLÁDKY BEZ ZHUTNĚNÍ</t>
  </si>
  <si>
    <t>položka 123738: 507-32=475,000 [A] 
položka: 123838: 81,12=81,120 [B] 
položka: 123938: 54,08=54,080 [C] 
položka 131738: 51,8=51,800 [D] 
položka 132738a: 179,136=179,136 [E] 
položka 132738b: 168=168,000 [F] 
Celkem: A+B+C+D+E+F=1 009,136 [G]</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</si>
  <si>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</si>
  <si>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t>
  </si>
  <si>
    <t>ULOŽENÍ SYPANINY DO NÁSYPŮ V AKTIVNÍ ZÓNĚ SE ZHUTNĚNÍM</t>
  </si>
  <si>
    <t>aktivní zóna v tl.0,5m  
Požadavky a výsledné parametry dle ČSN 736133.  
Kompletní provedení včetně nákupu a uložení,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planimetrováno ze situace a vz.řezů programem autocad</t>
  </si>
  <si>
    <t>505*2,3*0,5=580,750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</si>
  <si>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</si>
  <si>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t>
  </si>
  <si>
    <t>ZEMNÍ KRAJNICE A DOSYPÁVKY SE ZHUTNĚNÍM</t>
  </si>
  <si>
    <t>zhutněný zásyp v místě rozšíření za obrubou z vykopaného materiálu  
planimetrováno ze situace a vz.řezů programem autocad</t>
  </si>
  <si>
    <t>229*0,14=32,060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</si>
  <si>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</si>
  <si>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173103</t>
  </si>
  <si>
    <t>ZEMNÍ KRAJNICE A DOSYPÁVKY SE ZHUT DO 100% PS</t>
  </si>
  <si>
    <t>zhutněná dosypávka nezpevněných krajnic, 100% PS 
Požadavky a výsledné parametry dle ČSN 736133.  
Kompletní provedení včetně nákupu, uložení,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planimetrováno ze situace a vz.řezů programem autocad</t>
  </si>
  <si>
    <t>(165*0,09)+(245*0,14)=49,150 [A]</t>
  </si>
  <si>
    <t>17581</t>
  </si>
  <si>
    <t>OBSYP POTRUBÍ A OBJEKTŮ Z NAKUPOVANÝCH MATERIÁLŮ</t>
  </si>
  <si>
    <t>zásyp a podsyp v místě UV,  pro přípojky UV a HV až po vozovkovou vrstvu RS CA   
Kompletní provedení včetně  nákupu a dodávky, včetně všech souvisejících prací (např.natěžení, dopravy, uložení,úprava, hutnění, atp.).  
Veškeré práce a použitý materiál musí být odsouhlasen TDI.  
odečteno ze situace</t>
  </si>
  <si>
    <t>obsyp UV: 37*(1*1*1+0,5*0,5*1)=46,250 [A] 
přípojky UV a HV: (161,6+25)*0,8*1,2=179,136 [B] 
Celkem: A+B=225,386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</si>
  <si>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</si>
  <si>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Zásyp a podsyp pro opravovanou část kanalizace až po vozovkové vrstvy (v km 1,100 - 1,365). Skutečná délka opravy bude upřesněna při realizaci 
Kompletní provedení včetně  nákupu a dodávky, včetně všech souvisejících prací (např.natěžení, dopravy, uložení,úprava, hutnění, atp.).  
Veškeré práce a použitý materiál musí být odsouhlasen TDI.  
odečteno ze situace</t>
  </si>
  <si>
    <t>18110</t>
  </si>
  <si>
    <t>ÚPRAVA PLÁNĚ SE ZHUTNĚNÍM V HORNINĚ TŘ. I</t>
  </si>
  <si>
    <t>planimetrováno ze situace</t>
  </si>
  <si>
    <t>aktivní zóna:505*2,3=1 161,500 [A] 
překopy (přípojky UV a HV): (161,6+25)*0,8=149,280 [B] 
oprava kanalizace: 100*1,4=140,000 [C] 
Celkem: A+B+C=1 450,780 [D]</t>
  </si>
  <si>
    <t>položka zahrnuje úpravu pláně včetně vyrovnání výškových rozdílů. Míru zhutnění určuje projekt.</t>
  </si>
  <si>
    <t>18221</t>
  </si>
  <si>
    <t>ROZPROSTŘENÍ ORNICE VE SVAHU V TL DO 0,10M</t>
  </si>
  <si>
    <t>rozprostření ornice v tl. 0,1 m  
planimetrováno ze situace</t>
  </si>
  <si>
    <t>344=344,000 [A]</t>
  </si>
  <si>
    <t>položka zahrnuje:  
nutné přemístění ornice z dočasných skládek vzdálených do 50m  
rozprostření ornice v předepsané tloušťce ve svahu přes 1:5</t>
  </si>
  <si>
    <t>33</t>
  </si>
  <si>
    <t>18242</t>
  </si>
  <si>
    <t>ZALOŽENÍ TRÁVNÍKU HYDROOSEVEM NA ORNICI</t>
  </si>
  <si>
    <t>viz. položka 18222: 344=344,000 [A]</t>
  </si>
  <si>
    <t>Zahrnuje dodání předepsané travní směsi, hydroosev na ornici, zalévání, první pokosení, to vše bez ohledu na sklon terénu</t>
  </si>
  <si>
    <t>34</t>
  </si>
  <si>
    <t>18247</t>
  </si>
  <si>
    <t>OŠETŘOVÁNÍ TRÁVNÍKU</t>
  </si>
  <si>
    <t>viz. položka 18242: 344=344,000 [A]</t>
  </si>
  <si>
    <t>Zahrnuje pokosení se shrabáním, naložení shrabků na dopravní prostředek, s odvozem a se složením, to vše bez ohledu na sklon terénu  
zahrnuje nutné zalití a hnojení</t>
  </si>
  <si>
    <t>35</t>
  </si>
  <si>
    <t>bednění pro ochranu kmenů stromů určených k ochraně v blízkosti stavby, vč.odstranění po stavbě  
bednění z latí výšky 2 m, předpoklad 20ks na strom 
čerpáno se souhlasem TDI</t>
  </si>
  <si>
    <t>20*2*3=120,000 [A]</t>
  </si>
  <si>
    <t>Základy</t>
  </si>
  <si>
    <t>36</t>
  </si>
  <si>
    <t>212635</t>
  </si>
  <si>
    <t>TRATIVODY KOMPL Z TRUB Z PLAST HM DN DO 150MM, RÝHA TŘ I</t>
  </si>
  <si>
    <t>výkop rýhy o rozměrech viz. vzorové příčné řezy, vč. odvozu a poplatku za skládku   
drenáž DN 150 mm HDPE   
profilovaná kruhová pevnost SN8   
částečně perforovaná s plným dnem   
uložená do ŠP lože tl. 0.05 m (v případě pod. sklonu &lt; 1% do betonu C8/10)   
obsyp HK 16/32 f2, ČSN EN 13 285</t>
  </si>
  <si>
    <t>42=42,000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</si>
  <si>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</si>
  <si>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37</t>
  </si>
  <si>
    <t>21361</t>
  </si>
  <si>
    <t>DRENÁŽNÍ VRSTVY Z GEOTEXTILIE</t>
  </si>
  <si>
    <t>separační geotextílie  v souladu s TP97, odolnost proti protlačení (CBR test) větší než 2kN, odolnost proti proražení menší než 20 mm, tažnost větší než 10%   
v místě drenáží</t>
  </si>
  <si>
    <t>42*2,3=96,600 [A]</t>
  </si>
  <si>
    <t>Položka zahrnuje:  
- dodávku předepsané geotextilie (včetně nutných přesahů) pro drenážní vrstvu, včetně mimostaveništní a vnitrostaveništní dopravy  
- provedení drenážní vrstvy předepsaných rozměrů a předepsaného tvaru</t>
  </si>
  <si>
    <t>38</t>
  </si>
  <si>
    <t>46251</t>
  </si>
  <si>
    <t>ZÁHOZ Z LOMOVÉHO KAMENE</t>
  </si>
  <si>
    <t>obnova opevnění vyústění kamenným záhozem v km 0,624 a 0,644</t>
  </si>
  <si>
    <t>(1+1)*0,2=0,400 [A]</t>
  </si>
  <si>
    <t>položka zahrnuje:  
- dodávku a zához lomového kamene předepsané frakce včetně mimostaveništní a vnitrostaveništní dopravy  
není-li v zadávací dokumentaci uvedeno jinak, jedná se o nakupovaný materiál</t>
  </si>
  <si>
    <t>Komunikace</t>
  </si>
  <si>
    <t>39</t>
  </si>
  <si>
    <t>56333</t>
  </si>
  <si>
    <t>VOZOVKOVÉ VRSTVY ZE ŠTĚRKODRTI TL. DO 150MM</t>
  </si>
  <si>
    <t>V místech rozšíření vozovky a chodníku  
ŠDa 0/32  tl. 150 mm   
ČSN EN 13285, ČSN 736126-1  
plocha vozovky  planimetrována ze situace programem autocad</t>
  </si>
  <si>
    <t>plná konstrukce: 505*2,1=1 060,500 [A] 
chodník: 131+5,5+3,6=140,100 [B] 
v místě opravované kanalizace: 80*1,4=112,000 [C] 
Celkem: A+B+C=1 312,600 [D]</t>
  </si>
  <si>
    <t>- dodání kameniva předepsané kvality a zrnitosti  
- rozprostření a zhutnění vrstvy v předepsané tloušťce  
- zřízení vrstvy bez rozlišení šířky, pokládání vrstvy po etapách  
- nezahrnuje postřiky, nátěry</t>
  </si>
  <si>
    <t>40</t>
  </si>
  <si>
    <t>56334</t>
  </si>
  <si>
    <t>VOZOVKOVÉ VRSTVY ZE ŠTĚRKODRTI TL. DO 200MM</t>
  </si>
  <si>
    <t>V místech sjezdů z dlažby  
ŠDa 0/32  tl. 200 mm   
ČSN EN 13285, ČSN 736126-1  
plocha vozovky  planimetrována ze situace a vz.příčného řezu programem autocad</t>
  </si>
  <si>
    <t>26+80=106,000 [A] 
v místě opravované kanalizace: 20*1,4=28,000 [B] 
Celkem: A+B=134,000 [C]</t>
  </si>
  <si>
    <t>41</t>
  </si>
  <si>
    <t>56335</t>
  </si>
  <si>
    <t>VOZOVKOVÉ VRSTVY ZE ŠTĚRKODRTI TL. DO 250MM</t>
  </si>
  <si>
    <t>nezpevněné sjezdy  
ŠDb 0/63 Gn tl. 250 mm   
ČSN EN 13285, ČSN 736126-1  
planimetrováno ze situace programem autocad</t>
  </si>
  <si>
    <t>7+13+10+30+36+20+34=150,000 [A]</t>
  </si>
  <si>
    <t>42</t>
  </si>
  <si>
    <t>56362</t>
  </si>
  <si>
    <t>VOZOVKOVÉ VRSTVY Z RECYKLOVANÉHO MATERIÁLU TL DO 100MM</t>
  </si>
  <si>
    <t>nezpevněné sjezdy  
planimetrováno ze situace programem autocad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</si>
  <si>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</si>
  <si>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43</t>
  </si>
  <si>
    <t>567554</t>
  </si>
  <si>
    <t>VRST PRO OBNOVU A OPR RECYK ZA STUD CEM A ASF EM TL DO 250MM</t>
  </si>
  <si>
    <t>celoplošná recyklace RS 0/32 CA tl.250mm   
Pro směsi stmelené cementem + asfaltovou emulzí / zpěněným asfaltem se dávkování asfaltové emulze / zpěněného asfaltu navrhuje v rozmezí 2,5% až 3,5% v množství zbytkového asfaltu a dávkování cementu 3,0% až 4,0% při splnění TP 208 upřesnění dle průkazních zkoušek ze vzorků odebraných na stavbě, vč. rozfrézování, reprofilace, zhutnění, předrcení, přesunu hmot (vč.naložení a přesunu hmot z meziskládky) a doplnění chybějícího materiálu ( bude také využit stáv. frézovaný materiál - viz. pol.11372). Provedenou průkazní zkoušku s recepturou předá zhotovitel investorovi před prováděním samotné recyklace.</t>
  </si>
  <si>
    <t>recyklace: 14878=14 878,000 [A] 
plná konstrukce: 505*1,8=909,000 [B] 
Celkem: A+B=15 787,000 [C]</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</si>
  <si>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</si>
  <si>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44</t>
  </si>
  <si>
    <t>56962</t>
  </si>
  <si>
    <t>ZPEVNĚNÍ KRAJNIC Z RECYKLOVANÉHO MATERIÁLU TL DO 100MM</t>
  </si>
  <si>
    <t>nezpevněné krajnice  
frézovaný materiál - recyklát tl.100mm (pouze kvalitativní třída ZAS-T1)    
včetně dovozu z meziskládky    
planimetrováno ze situace programem autocad</t>
  </si>
  <si>
    <t>17+6+5+4+23+29+24+3+20+165=296,000 [A]</t>
  </si>
  <si>
    <t>45</t>
  </si>
  <si>
    <t>56963</t>
  </si>
  <si>
    <t>ZPEVNĚNÍ KRAJNIC Z RECYKLOVANÉHO MATERIÁLU TL DO 150MM</t>
  </si>
  <si>
    <t>napojení nezpevněné plochy v km cca 0,320  
frézovaný materiál - recyklát tl.150mm (pouze kvalitativní třída ZAS-T1)    
včetně dovozu z meziskládky    
planimetrováno ze situace programem autocad</t>
  </si>
  <si>
    <t>39=39,000 [A]</t>
  </si>
  <si>
    <t>46</t>
  </si>
  <si>
    <t>572123</t>
  </si>
  <si>
    <t>INFILTRAČNÍ POSTŘIK Z EMULZE DO 1,0KG/M2</t>
  </si>
  <si>
    <t>PI-C (C65 BP 5) 0.60 kg/m2    
ČSN 736129, ČSN EN 13808</t>
  </si>
  <si>
    <t>- dodání všech předepsaných materiálů pro postřiky v předepsaném množství  
- provedení dle předepsaného technologického předpisu  
- zřízení vrstvy bez rozlišení šířky, pokládání vrstvy po etapách  
- úpravu napojení, ukončení</t>
  </si>
  <si>
    <t>47</t>
  </si>
  <si>
    <t>572213</t>
  </si>
  <si>
    <t>SPOJOVACÍ POSTŘIK Z EMULZE DO 0,5KG/M2</t>
  </si>
  <si>
    <t>PS-C (C65 BP 5) 0,40kg/m2   
ČSN 736129, ČSN EN 13808</t>
  </si>
  <si>
    <t>most 348-007: 255=255,000 [A] 
recyklace: 14878=14 878,000 [B] 
plná konstrukce: 505*1,17=590,850 [C] 
fréza + pokládka asf. vrstev: 2198*2=4 396,000 [D] 
sanace okrajů vozvoky v km 2,150 - 2,245, předpoklad 20% délky: (95*2/100*20)*1,5=57,000 [E] 
Celkem: A+B+C+D+E=20 176,850 [F]</t>
  </si>
  <si>
    <t>48</t>
  </si>
  <si>
    <t>572741</t>
  </si>
  <si>
    <t>DVOUVRSTVÝ ASFALTOVÝ NÁTĚR DO 2,0KG/M2</t>
  </si>
  <si>
    <t>- dodání všech předepsaných materiálů pro nátěry v předepsaném množství  
- provedení dle předepsaného technologického předpisu  
- zřízení vrstvy bez rozlišení šířky, pokládání vrstvy po etapách  
- úpravu napojení, ukončení</t>
  </si>
  <si>
    <t>49</t>
  </si>
  <si>
    <t>574A34</t>
  </si>
  <si>
    <t>ASFALTOVÝ BETON PRO OBRUSNÉ VRSTVY ACO 11+, 11S TL. 40MM</t>
  </si>
  <si>
    <t>ACO 11+ 50/70  
ČSN 736121, ČSN EN 13108-1</t>
  </si>
  <si>
    <t>most 348-007: 255=255,000 [A] 
recyklace: 14878=14 878,000 [B] 
plná konstrukce: 505=505,000 [C] 
fréza + pokládka asf. vrstev: 2198=2 198,000 [D] 
Celkem: A+B+C+D=17 836,000 [E]</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</si>
  <si>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</si>
  <si>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50</t>
  </si>
  <si>
    <t>574E56</t>
  </si>
  <si>
    <t>ASFALTOVÝ BETON PRO PODKLADNÍ VRSTVY ACP 16+, 16S TL. 60MM</t>
  </si>
  <si>
    <t>ACP 16+ 50/70   
ČSN 736121, ČSN EN 13108-1</t>
  </si>
  <si>
    <t>recyklace: 14878=14 878,000 [A] 
plná konstrukce: 505*1,17=590,850 [B] 
fréza + pokládka asf. vrstev: 2198=2 198,000 [C] 
Celkem: A+B+C=17 666,850 [D]</t>
  </si>
  <si>
    <t>51</t>
  </si>
  <si>
    <t>574E76</t>
  </si>
  <si>
    <t>ASFALTOVÝ BETON PRO PODKLADNÍ VRSTVY ACP 16+, 16S TL. 80MM</t>
  </si>
  <si>
    <t>Vyrovnání sklonu v krajích vozovky v km 2,150 - 2,245 na 20 % délky 
ACP 16+ 50/70, ČSN 736121, ČSN EN 13108-1 
čerpáno dle skutečnosti se souhlasem TDI</t>
  </si>
  <si>
    <t>(95*2/100*20)*1,5=57,000 [A]</t>
  </si>
  <si>
    <t>52</t>
  </si>
  <si>
    <t>58222</t>
  </si>
  <si>
    <t>DLÁŽDĚNÉ KRYTY Z DROBNÝCH KOSTEK DO LOŽE Z MC</t>
  </si>
  <si>
    <t>dvouřádek ze žul. kostek podél sil.obrub   
vč. bet lože z C20/25n XF3   
včetně spárovací hmoty s odolností XF4   
planimetrováno ze situace</t>
  </si>
  <si>
    <t>0,25*(94+10+6+47+57+127+253+118+70+37+15+55+80+123+328+44+214+122+147+66+230+71+66+430+407+7+102+36)=840,500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</si>
  <si>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</si>
  <si>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53</t>
  </si>
  <si>
    <t>582611</t>
  </si>
  <si>
    <t>KRYTY Z BETON DLAŽDIC SE ZÁMKEM ŠEDÝCH TL 60MM DO LOŽE Z KAM</t>
  </si>
  <si>
    <t>chodník  
plocha planimetrována ze situace programem autocad</t>
  </si>
  <si>
    <t>6+80+18+27=131,000 [A]</t>
  </si>
  <si>
    <t>54</t>
  </si>
  <si>
    <t>582612</t>
  </si>
  <si>
    <t>KRYTY Z BETON DLAŽDIC SE ZÁMKEM ŠEDÝCH TL 80MM DO LOŽE Z KAM</t>
  </si>
  <si>
    <t>dlážděné vjezdy  
plocha planimetrována ze situace programem autocad</t>
  </si>
  <si>
    <t>26+80=106,000 [A]</t>
  </si>
  <si>
    <t>55</t>
  </si>
  <si>
    <t>582614</t>
  </si>
  <si>
    <t>KRYTY Z BETON DLAŽDIC SE ZÁMKEM BAREV TL 60MM DO LOŽE Z KAM</t>
  </si>
  <si>
    <t>v místě nástupiště  
plocha planimetrována ze situace programem autocad</t>
  </si>
  <si>
    <t>5,5=5,500 [A]</t>
  </si>
  <si>
    <t>56</t>
  </si>
  <si>
    <t>58261A</t>
  </si>
  <si>
    <t>KRYTY Z BETON DLAŽDIC SE ZÁMKEM BAREV RELIÉF TL 60MM DO LOŽE Z KAM</t>
  </si>
  <si>
    <t>plocha planimetrována ze situace programem autocad</t>
  </si>
  <si>
    <t>1,1+2,5=3,600 [A]</t>
  </si>
  <si>
    <t>57</t>
  </si>
  <si>
    <t>587206</t>
  </si>
  <si>
    <t>PŘEDLÁŽDĚNÍ KRYTU Z BETONOVÝCH DLAŽDIC SE ZÁMKEM</t>
  </si>
  <si>
    <t>předláždění stáv. chodníku podél výměny v místě odstranění poškozených obrub (odhad 30%) 
předláždění stáv. chodníku a sjezdů nad opravovanou kanalizací 
čerpáno dle skutečnosti se souhlasem TDI</t>
  </si>
  <si>
    <t>829*0,5=414,500 [A] 
100*1,4=140,000 [B] 
Celkem: A+B=554,500 [C]</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</si>
  <si>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</si>
  <si>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Potrubí</t>
  </si>
  <si>
    <t>58</t>
  </si>
  <si>
    <t>82446</t>
  </si>
  <si>
    <t>POTRUBÍ Z TRUB ŽELEZOBETONOVÝCH DN DO 400MM</t>
  </si>
  <si>
    <t>Oprava části dešťové kanalizace v km 1,100 - 1,365 
Včetně podkladních bet. prahů 
Skutečná délka opravy bude upřesněna při realizaci 
Čerpáno dle skutečnosti se souhlasem TDI</t>
  </si>
  <si>
    <t>100=100,000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</si>
  <si>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</si>
  <si>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59</t>
  </si>
  <si>
    <t>87433</t>
  </si>
  <si>
    <t>POTRUBÍ Z TRUB PLASTOVÝCH ODPADNÍCH DN DO 150MM</t>
  </si>
  <si>
    <t>přípojka UV vpusti DN150, SN12 
vč. tvarovek, odbočných tvarovek popř. navrtávacích tvarovek 
planimetrováno ze situace</t>
  </si>
  <si>
    <t>6,6+3,5+7,5+1,5+2,9+6+1,1+7+17+1+2,5+1+2,3+6+1,2+6,2+1+7,7+12,1+1+8+7,7+5,5+2,5+2+2,5+2+6,6+1+6,9+1+6,5+1+6,8+1+5,5=161,600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</si>
  <si>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</si>
  <si>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60</t>
  </si>
  <si>
    <t>87444</t>
  </si>
  <si>
    <t>POTRUBÍ Z TRUB PLASTOVÝCH ODPADNÍCH DN DO 250MM</t>
  </si>
  <si>
    <t>přípojka horské vpusti a případných odboček do opravované kanalizace DN250, SN12 
vč. tvarovek, odbočných tvarovek popř. navrtávacích tvarovek 
planimetrováno ze situace</t>
  </si>
  <si>
    <t>25+5=30,000 [A]</t>
  </si>
  <si>
    <t>61</t>
  </si>
  <si>
    <t>89712</t>
  </si>
  <si>
    <t>VPUSŤ KANALIZAČNÍ ULIČNÍ KOMPLETNÍ Z BETONOVÝCH DÍLCŮ</t>
  </si>
  <si>
    <t>UV včetně mříže D400   
komplet vč. podkladního betonu, štěrku    
odečteno ze situace</t>
  </si>
  <si>
    <t>37=37,000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</si>
  <si>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</si>
  <si>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62</t>
  </si>
  <si>
    <t>89722</t>
  </si>
  <si>
    <t>VPUSŤ KANALIZAČNÍ HORSKÁ KOMPLETNÍ Z BETON DÍLCŮ</t>
  </si>
  <si>
    <t>horská vpust včetně mříže   
- komplet vč. podkladního betonu, obsypu  
odečteno ze situace</t>
  </si>
  <si>
    <t>63</t>
  </si>
  <si>
    <t>89921</t>
  </si>
  <si>
    <t>VÝŠKOVÁ ÚPRAVA POKLOPŮ</t>
  </si>
  <si>
    <t>výšková úprava kanalizačních poklopů  
odečteno ze situace</t>
  </si>
  <si>
    <t>20=20,000 [A]</t>
  </si>
  <si>
    <t>- položka výškové úpravy zahrnuje všechny nutné práce a materiály pro zvýšení nebo snížení zařízení (včetně nutné úpravy stávajícího povrchu vozovky nebo chodníku).</t>
  </si>
  <si>
    <t>64</t>
  </si>
  <si>
    <t>89922</t>
  </si>
  <si>
    <t>VÝŠKOVÁ ÚPRAVA MŘÍŽÍ</t>
  </si>
  <si>
    <t>výšková úprava mříží stávajících uličních vpustí  
odečteno ze situace</t>
  </si>
  <si>
    <t>65</t>
  </si>
  <si>
    <t>89923</t>
  </si>
  <si>
    <t>VÝŠKOVÁ ÚPRAVA KRYCÍCH HRNCŮ</t>
  </si>
  <si>
    <t>včetně orientačních tabulek   
odečteno ze situace</t>
  </si>
  <si>
    <t>12=12,000 [A]</t>
  </si>
  <si>
    <t>66</t>
  </si>
  <si>
    <t>89947</t>
  </si>
  <si>
    <t>VÝŘEZ, VÝSEK, ÚTES NA POTRUBÍ DN DO 600MM</t>
  </si>
  <si>
    <t>napojení nových přípojek uličních vpustí na stávající kanalizaci navrtávkou včetně manžety, v novém místě</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</si>
  <si>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</si>
  <si>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67</t>
  </si>
  <si>
    <t>917224</t>
  </si>
  <si>
    <t>SILNIČNÍ A CHODNÍKOVÉ OBRUBY Z BETONOVÝCH OBRUBNÍKŮ ŠÍŘ 150MM</t>
  </si>
  <si>
    <t>sil. bet. obrubník do bet. lože s boční opěrou, bet. C20/25n XF3</t>
  </si>
  <si>
    <t>sil. bet obrubníky 250 x150: 28+39+33+11+11+8+11+20+94+157+35+31+47+4+23+13=565,000 [A] 
sil. bet obrubníky nájezdový 150 x150: 5,5+34+4+4+5+6+6=64,500 [B] 
výměna v místě odstranění poškozených obrub (odhad 30%): 2763/100*30=828,900 [C] 
Celkem: A+B+C=1 458,400 [D]</t>
  </si>
  <si>
    <t>Položka zahrnuje:  
dodání a pokládku betonových obrubníků o rozměrech předepsaných zadávací dokumentací  
betonové lože i boční betonovou opěrku.</t>
  </si>
  <si>
    <t>68</t>
  </si>
  <si>
    <t>91725</t>
  </si>
  <si>
    <t>NÁSTUPIŠTNÍ OBRUBNÍKY BETONOVÉ</t>
  </si>
  <si>
    <t>přímý: 18=18,000 [A] 
přechodový: 1+1=2,000 [B] 
Celkem: A+B=20,000 [C]</t>
  </si>
  <si>
    <t>69</t>
  </si>
  <si>
    <t>919112</t>
  </si>
  <si>
    <t>ŘEZÁNÍ ASFALTOVÉHO KRYTU VOZOVEK TL DO 100MM</t>
  </si>
  <si>
    <t>v místě napojení na stávající komunikace    
planimetrováno ze situace programem autocad</t>
  </si>
  <si>
    <t>5,5+9,3+5,5+6,2+8,4+11,6+9,3+11,1+8,9+9,4+6,6+10+8,1+11,5+9+9,1+12,2+8,7+9,1+14,5+7+8,2+10,1+7,8+10,1+16,3+7=250,500 [A]</t>
  </si>
  <si>
    <t>položka zahrnuje řezání vozovkové vrstvy v předepsané tloušťce, včetně spotřeby vody</t>
  </si>
  <si>
    <t>70</t>
  </si>
  <si>
    <t>931325</t>
  </si>
  <si>
    <t>TĚSNĚNÍ DILATAČ SPAR ASF ZÁLIVKOU MODIFIK PRŮŘ DO 600MM2</t>
  </si>
  <si>
    <t>položka zahrnuje dodávku a osazení předepsaného materiálu, očištění ploch spáry před úpravou, očištění okolí spáry po úpravě  
nezahrnuje těsnící profil</t>
  </si>
  <si>
    <t>71</t>
  </si>
  <si>
    <t>935212</t>
  </si>
  <si>
    <t>PŘÍKOPOVÉ ŽLABY Z BETON TVÁRNIC ŠÍŘ DO 600MM DO BETONU TL 100MM</t>
  </si>
  <si>
    <t>odečteno ze situace</t>
  </si>
  <si>
    <t>40+20=60,000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</si>
  <si>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</si>
  <si>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72</t>
  </si>
  <si>
    <t>93556</t>
  </si>
  <si>
    <t>ŽLABY Z DÍLCŮ Z BETONU SVĚTLÉ ŠÍŘKY DO 400MM VČET MŘÍŽÍ</t>
  </si>
  <si>
    <t>příkopové žlaby (300x395x1000 mm) včetně mřížkového roštu C250 
místě vjezdů 
odečteno ze situace</t>
  </si>
  <si>
    <t>3+6+4+5+5+11=34,000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</si>
  <si>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</si>
  <si>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73</t>
  </si>
  <si>
    <t>96687</t>
  </si>
  <si>
    <t>VYBOURÁNÍ ULIČNÍCH VPUSTÍ KOMPLETNÍCH</t>
  </si>
  <si>
    <t>odečteno ze situace   
včetně případného zásypu a zhutnění, pokud jde o vpust, která již nebude obnovena   
vč. odvozu a uložení na skládku</t>
  </si>
  <si>
    <t>4=4,000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</si>
  <si>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</si>
  <si>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74</t>
  </si>
  <si>
    <t>969246</t>
  </si>
  <si>
    <t>VYBOURÁNÍ POTRUBÍ DN DO 400MM KANALIZAČ</t>
  </si>
  <si>
    <t>Oprava části dešťové kanalizace v km 1,100 - 1,365 
Vybourání stávajícího bet. potrubí DN 400 na části kanalizace 
včetně odvozu na skládku a uložení 
Skutečná délka opravy bude upřesněna při realizaci</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</si>
  <si>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</si>
  <si>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101-002</t>
  </si>
  <si>
    <t>Definitivní dopravní značení</t>
  </si>
  <si>
    <t>91228</t>
  </si>
  <si>
    <t>SMĚROVÉ SLOUPKY Z PLAST HMOT VČETNĚ ODRAZNÉHO PÁSKU</t>
  </si>
  <si>
    <t>Z11a,b: 21=21,000 [A] 
Z11g: 2=2,000 [B] 
Celkem: A+B=23,000 [C]</t>
  </si>
  <si>
    <t>položka zahrnuje:  
- dodání a osazení sloupku včetně nutných zemních prací  
- vnitrostaveništní a mimostaveništní doprava  
- odrazky plastové nebo z retroreflexní fólie</t>
  </si>
  <si>
    <t>912283</t>
  </si>
  <si>
    <t>SMĚROVÉ SLOUPKY Z PLAST HMOT - DEMONTÁŽ A ODVOZ</t>
  </si>
  <si>
    <t>11=11,000 [A]</t>
  </si>
  <si>
    <t>položka zahrnuje demontáž stávajícího sloupku, jeho odvoz do skladu nebo na skládku</t>
  </si>
  <si>
    <t>914131</t>
  </si>
  <si>
    <t>DOPRAVNÍ ZNAČKY ZÁKLADNÍ VELIKOSTI OCELOVÉ FÓLIE TŘ 2 - DODÁVKA A MONTÁŽ</t>
  </si>
  <si>
    <t>13=13,000 [A]</t>
  </si>
  <si>
    <t>položka zahrnuje:  
- dodávku a montáž značek v požadovaném provedení</t>
  </si>
  <si>
    <t>914133</t>
  </si>
  <si>
    <t>DOPRAVNÍ ZNAČKY ZÁKLADNÍ VELIKOSTI OCELOVÉ FÓLIE TŘ 2 - DEMONTÁŽ</t>
  </si>
  <si>
    <t>stáv. DZ, včetně odvozu a  likvidace v režii zhotovitele   
odečteno ze situace</t>
  </si>
  <si>
    <t>16=16,000 [A]</t>
  </si>
  <si>
    <t>Položka zahrnuje odstranění, demontáž a odklizení materiálu s odvozem na předepsané místo</t>
  </si>
  <si>
    <t>914921</t>
  </si>
  <si>
    <t>SLOUPKY A STOJKY DOPRAVNÍCH ZNAČEK Z OCEL TRUBEK DO PATKY - DODÁVKA A MONTÁŽ</t>
  </si>
  <si>
    <t>6=6,000 [A]</t>
  </si>
  <si>
    <t>položka zahrnuje:  
- sloupky a upevňovací zařízení včetně jejich osazení (betonová patka, zemní práce)</t>
  </si>
  <si>
    <t>914923</t>
  </si>
  <si>
    <t>SLOUPKY A STOJKY DZ Z OCEL TRUBEK DO PATKY DEMONTÁŽ</t>
  </si>
  <si>
    <t>915211</t>
  </si>
  <si>
    <t>VODOROVNÉ DOPRAVNÍ ZNAČENÍ PLASTEM HLADKÉ - DODÁVKA A POKLÁDKA</t>
  </si>
  <si>
    <t>planimetrováno ze situace programem autocad</t>
  </si>
  <si>
    <t>V4 (0,125): (130+63+58+54+85+57+123+252+12+43+165+38+62+70+54+330+196+155+46+52+54+82+228+48+30+430+828+98+128+205)*0,125=522,000 [A] 
V1a (0,125): (46+52+48+28+12+120+12+43+26+37+60+54+178+140+52+34+54+17+46+11+28+75+100+98+120)*0,125=186,375 [B] 
V 2b(3/1,5/0,125): (15+16+12+18+14+23+6+7+7+8+34+42+16+15+23+26+12+20+27+23+15+280+21)/3*2*0,125=56,667 [C] 
V 2b(1,5/1,5/0,125): (15+9+12+12+18+14+25+6+7+7+8+37+27+25+17+15+24+26+12+20+28+23+15+35+22+8)/2*0,125=29,188 [D] 
V 4(0,5/0,5/0,25): (16+33+17+29)/2*0,25=11,875 [E] 
V 4(0,25): (13+13)*0,25=6,500 [F] 
V5(0,5): (3,25+3,25)*0,5=3,250 [G] 
V7a: ((3*8,5)+(4*7,5))/2=27,750 [H] 
V7b: 6,5*2*0,25=3,250 [I] 
V 11a: (41+41)*0,125=10,250 [J] 
V13(0,5/0,5): 7/2=3,500 [K] 
Celkem: A+B+C+D+E+F+G+H+I+J+K=860,605 [L]</t>
  </si>
  <si>
    <t>položka zahrnuje:  
- dodání a pokládku nátěrového materiálu (měří se pouze natíraná plocha)  
- předznačení a reflexní úpravu</t>
  </si>
  <si>
    <t>91552</t>
  </si>
  <si>
    <t>VODOR DOPRAV ZNAČ - PÍSMENA</t>
  </si>
  <si>
    <t>nápis na vozovce - BUS</t>
  </si>
  <si>
    <t>4*3=12,000 [A]</t>
  </si>
  <si>
    <t>položka zahrnuje:  
- dodání a pokládku nátěrového materiálu  
- předznačení a reflexní úpravu</t>
  </si>
  <si>
    <t>SO 101-003</t>
  </si>
  <si>
    <t>Odvodnění polní cesty v km 1,925 vlevo</t>
  </si>
  <si>
    <t>pol. 131738: 1,4*1,8=2,520 [A] 
pol. 132738: 8,16*1,8=14,688 [B] 
Celkem: A+B=17,208 [C]</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</si>
  <si>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</si>
  <si>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výkop pro liniovou vpust 
včetně odvozu přebytečného materiálu na skládku</t>
  </si>
  <si>
    <t>1*1*1*1,4=1,400 [A]</t>
  </si>
  <si>
    <t>výkop pro přípojku liniové vpusti a výkop pro liniové žlaby 
včetně odvozu přebytečného materiálu na skládku</t>
  </si>
  <si>
    <t>přípojka: 3*0,8*1,2=2,880 [A] 
žlaby: 11*0,6*0,8=5,280 [B] 
Celkem: A+B=8,160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</si>
  <si>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</si>
  <si>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přípojka LV: (3)*0,8*1,2=2,880 [A]</t>
  </si>
  <si>
    <t>45131A</t>
  </si>
  <si>
    <t>PODKLADNÍ A VÝPLŇOVÉ VRSTVY Z PROSTÉHO BETONU C20/25</t>
  </si>
  <si>
    <t>podkladní beton pod odvodňovací žlaby a liniovou vpust 
bet. směs tl. 10 cm C20/25n XF3</t>
  </si>
  <si>
    <t>(11+1)*0,6*0,1=0,720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</si>
  <si>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</si>
  <si>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87434</t>
  </si>
  <si>
    <t>POTRUBÍ Z TRUB PLASTOVÝCH ODPADNÍCH DN DO 200MM</t>
  </si>
  <si>
    <t>přípojka liniové vpusti a případných odboček do horské vpusti DN200, SN12 
vč. tvarovek, odbočných tvarovek popř. navrtávacích tvarovek 
planimetrováno ze situace</t>
  </si>
  <si>
    <t>3=3,000 [A]</t>
  </si>
  <si>
    <t>897525</t>
  </si>
  <si>
    <t>VPUSŤ ODVOD ŽLABŮ Z BETON DÍLCŮ SV. ŠÍŘKY DO 300MM</t>
  </si>
  <si>
    <t>včetně litinového roštu D 400</t>
  </si>
  <si>
    <t>položka zahrnuje dodávku a osazení předepsaného dílce včetně mříže 
nezahrnuje předepsané podkladní konstrukce</t>
  </si>
  <si>
    <t>93555</t>
  </si>
  <si>
    <t>ŽLABY Z DÍLCŮ Z BETONU SVĚTLÉ ŠÍŘKY DO 300MM VČET MŘÍŽÍ</t>
  </si>
  <si>
    <t>liniový žlab (400x300x1000 mm) včetně litinového roštu D 400 
na polní cestě v km 1,925 vlevo 
odečteno ze situace</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</si>
  <si>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</si>
  <si>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SO 181</t>
  </si>
  <si>
    <t>Dopravně inženýrská opatření</t>
  </si>
  <si>
    <t>91400</t>
  </si>
  <si>
    <t>DOČASNÉ ZAKRYTÍ NEBO OTOČENÍ STÁVAJÍCÍCH DOPRAVNÍCH ZNAČEK</t>
  </si>
  <si>
    <t>oranžové samolepky na směrové tabule, na cíle které budou uzavřeny, celkem: 15=15,000 [A]</t>
  </si>
  <si>
    <t>zahrnuje zakrytí dočasně neplatných svislých dopravních značek (nebo jejich částí) bez ohledu na způsob a na jejich velikost (zakrytí neprůhledným materiálem nebo otočení značky) a jeho následné odstranění</t>
  </si>
  <si>
    <t>914132</t>
  </si>
  <si>
    <t>DOPRAVNÍ ZNAČKY ZÁKLADNÍ VELIKOSTI OCELOVÉ FÓLIE TŘ 2 - MONTÁŽ S PŘEMÍSTĚNÍM</t>
  </si>
  <si>
    <t>Komplet sestava: značka, sloupek, upevňovací konstrukce - podkladní deska a spojky.  
 značky dle výkresových příloh provizorního značení</t>
  </si>
  <si>
    <t>Etapa I.: 5+4+2+31+5=47,000 [A] 
Etapa II.: 5+4+2+31+5=47,000 [B] 
Etapa III.: 5+4+2+31+5=47,000 [C] 
Celkem: A+B+C=141,000 [D]</t>
  </si>
  <si>
    <t>položka zahrnuje: 
- dopravu demontované značky z dočasné skládky 
- osazení a montáž značky na místě určeném projektem 
- nutnou opravu poškozených částí 
nezahrnuje dodávku značky</t>
  </si>
  <si>
    <t>Komplet sestava: značka, sloupek, upevňovací konstrukce - podkladní deska a spojky.  
 značky dle výkresových příloh provizorního značení 
Značky, které byly na stavbě namontovány, budou v rámci této položky demontovány.</t>
  </si>
  <si>
    <t>pol. 914132: 141=141,000 [A]</t>
  </si>
  <si>
    <t>914139</t>
  </si>
  <si>
    <t>DOPRAV ZNAČKY ZÁKLAD VEL OCEL FÓLIE TŘ 2 - NÁJEMNÉ</t>
  </si>
  <si>
    <t>KSDEN</t>
  </si>
  <si>
    <t>Položka zahrnuje nájem na danou dobu předpokládané výstavby objektu dle návrhu harmonogramu stavební akce. Při neoprávněném delším trvání akce bude čerpán pouze maximální počet jednotek položky.</t>
  </si>
  <si>
    <t>Etapa I.: 47*4*30=5 640,000 [A] 
Etapa II.: 47*3*30=4 230,000 [B] 
Etapa III.: 47*4*30=5 640,000 [C] 
Celkem: A+B+C=15 510,000 [D]</t>
  </si>
  <si>
    <t>položka zahrnuje sazbu za pronájem dopravních značek a zařízení, počet jednotek je určen jako součin počtu značek a počtu dní použití</t>
  </si>
  <si>
    <t>SO 201</t>
  </si>
  <si>
    <t>Most ev.č. 348-008</t>
  </si>
  <si>
    <t>014101</t>
  </si>
  <si>
    <t>POPLATKY ZA SKLÁDKU</t>
  </si>
  <si>
    <t>Nevhodná zemina z výkopů. Na základě rozboru je možné zeminu vhodnou, případně 
upravenou podmínečně vhodnou z výkopů se souhlasem investora zpětně využít.</t>
  </si>
  <si>
    <t>zemní hrázky (pol. 122738): 4=4,000 [A] 
podkl nestmel. vrstvy vozovky (pol. 113328): 24,3=24,300 [B] 
přebytečná zemina z výkopů (pol. 125738): 159,02=159,020 [C] 
vývrt z vrtů pro zápory: 60*0,15*0,15*3,14=4,239 [D] 
Celkem: A+B+C+D=191,559 [E]</t>
  </si>
  <si>
    <t>zahrnuje veškeré poplatky provozovateli skládky související s uložením odpadu na skládce.</t>
  </si>
  <si>
    <t>zemina v případě výměny podloží (pol. 131838b), ČERPÁNO SE SOUHLASEM INVESTORA</t>
  </si>
  <si>
    <t>15,3=15,300 [A]</t>
  </si>
  <si>
    <t>014102</t>
  </si>
  <si>
    <t>beton, kámen, železobeton</t>
  </si>
  <si>
    <t>obruby (pol. 11352): 0,25*0,15*38,1*2,4=3,429 [A] 
konstrukce z kamene (pol. 966138): 73,52*2,4=176,448 [B] 
kce ze železobetonu (pol. 966168): 15,588*2,5=38,970 [C] 
zámková dlažba (pol. 113488): 3,78*2,4=9,072 [D] 
Celkem: A+B+C+D=227,919 [E]</t>
  </si>
  <si>
    <t>014112</t>
  </si>
  <si>
    <t>POPLATKY ZA SKLÁDKU TYP S-IO (INERTNÍ ODPAD)</t>
  </si>
  <si>
    <t>vozovkový kryt s asfalt. pojivem (pol. 113338): 25,8*2,2=56,760 [A]</t>
  </si>
  <si>
    <t>014131</t>
  </si>
  <si>
    <t>POPLATKY ZA SKLÁDKU TYP S-NO (NEBEZPEČNÝ ODPAD)</t>
  </si>
  <si>
    <t>odstranění nebezpečného odpadu - frézing dle pol. 113728</t>
  </si>
  <si>
    <t>27,15=27,150 [A]</t>
  </si>
  <si>
    <t>014132</t>
  </si>
  <si>
    <t>odstranění nebezpečného odpadu, ČERPÁNO DLE SKUTEČNOSTI SE SOUHLASEM INVESTORA</t>
  </si>
  <si>
    <t>odstranění mostní izolace (pol. 97817): 52,2*0,01*1,2=0,626 [A]</t>
  </si>
  <si>
    <t>02780</t>
  </si>
  <si>
    <t>POMOC PRÁCE ZŘÍZ NEBO ZAJIŠŤ ZEMNÍKY A SKLÁDKY</t>
  </si>
  <si>
    <t>zajištění prostoru a zřízení zemníku</t>
  </si>
  <si>
    <t>zahrnuje veškeré náklady spojené s objednatelem požadovanými zařízeními (nezahrnuje poplatky za získanou nebo uloženou zeminu)</t>
  </si>
  <si>
    <t>podkl. vrstvy vozovky, včetně odvozu</t>
  </si>
  <si>
    <t>odměřeno v ACAD: 0,15*162=24,300 [A]</t>
  </si>
  <si>
    <t>113338</t>
  </si>
  <si>
    <t>ODSTRAN PODKL ZPEVNĚNÝCH PLOCH S ASFALT POJIVEM, ODVOZ DO 20KM</t>
  </si>
  <si>
    <t>podkl. vrstvy vozovky prolité asfaltem a litý asfalt, včetně odvozu</t>
  </si>
  <si>
    <t>litý asfalt na chodnících: 0,1*1,5*10=1,500 [A] 
podkaldní vrstva vozovky: 0,15*162=24,300 [B] 
Celkem: A+B=25,800 [C]</t>
  </si>
  <si>
    <t>113488</t>
  </si>
  <si>
    <t>ODSTRANĚNÍ KRYTU ZPEVNĚNÝCH PLOCH Z DLAŽDIC VČETNĚ PODKLADU, ODVOZ DO 20KM</t>
  </si>
  <si>
    <t>rozebrání choníku ze zámkové dlažby vč. lože (dlažba částečně použita zpět)</t>
  </si>
  <si>
    <t>před mostem: 6*1,7*0,3=3,060 [A] 
za mostem: 1,5*1,6*0,3=0,720 [B] 
Celkem: A+B=3,780 [C]</t>
  </si>
  <si>
    <t>11352</t>
  </si>
  <si>
    <t>ODSTRANĚNÍ CHODNÍKOVÝCH A SILNIČNÍCH OBRUBNÍKŮ BETONOVÝCH</t>
  </si>
  <si>
    <t>odstranění obrub</t>
  </si>
  <si>
    <t>vlevo: 18,4+5,7+2=26,100 [A] 
vpravo: 12=12,000 [B] 
Celkem: A+B=38,100 [C]</t>
  </si>
  <si>
    <t>doprava 20 km</t>
  </si>
  <si>
    <t>20*38,1*0,15*0,25*2,4=68,580 [A]</t>
  </si>
  <si>
    <t>113728</t>
  </si>
  <si>
    <t>FRÉZOVÁNÍ ZPEVNĚNÝCH PLOCH ASFALTOVÝCH, ODVOZ DO 20KM</t>
  </si>
  <si>
    <t>frézování celého úseku vč. mostu v tloušťce cca 15 cm, vč. odvozu na skládku</t>
  </si>
  <si>
    <t>odměřeno v ACAD: 0,15*181=27,150 [A]</t>
  </si>
  <si>
    <t>11511</t>
  </si>
  <si>
    <t>ČERPÁNÍ VODY DO 500 L/MIN</t>
  </si>
  <si>
    <t>HOD</t>
  </si>
  <si>
    <t>čerpání nad rámec výkopových prací, ČERPÁNO SE SOUHLASEM INVESTORA</t>
  </si>
  <si>
    <t>7dní*24hod=168,000 [A]</t>
  </si>
  <si>
    <t>Položka čerpání vody na povrchu zahrnuje i potrubí, pohotovost záložní čerpací soupravy a zřízení čerpací jímky. Součástí položky je také následná demontáž a likvidace těchto zařízení</t>
  </si>
  <si>
    <t>11525</t>
  </si>
  <si>
    <t>PŘEVEDENÍ VODY POTRUBÍM DN 600 NEBO ŽLABY R.O. DO 2,0M</t>
  </si>
  <si>
    <t>provizorní zatrubnění toku 2x DN600 SN16</t>
  </si>
  <si>
    <t>2*24=48,000 [A]</t>
  </si>
  <si>
    <t>Položka převedení vody na povrchu zahrnuje zřízení, udržování a odstranění příslušného zařízení. Převedení vody se uvádí buď průměrem potrubí (DN) nebo délkou rozvinutého obvodu žlabu (r.o.).</t>
  </si>
  <si>
    <t>122738</t>
  </si>
  <si>
    <t>ODKOPÁVKY A PROKOPÁVKY OBECNÉ TŘ. I, ODVOZ DO 20KM</t>
  </si>
  <si>
    <t>odstranění zemní hrázky</t>
  </si>
  <si>
    <t>výkopy z mezideponie</t>
  </si>
  <si>
    <t>zpětný zásyp (pol. 17411): 124,45=124,450 [A] 
zpětný zásyp (pol. 17310): 41,25=41,250 [B] 
Celkem: A+B=165,700 [C]</t>
  </si>
  <si>
    <t>odvoz přebytečné zeminy na skládku</t>
  </si>
  <si>
    <t>pol. 131831 - pol. 17411- pol. 17310: 324,72-124,45-41,25=159,020 [A]</t>
  </si>
  <si>
    <t>131831</t>
  </si>
  <si>
    <t>HLOUBENÍ JAM ZAPAŽ I NEPAŽ TŘ. II, ODVOZ DO 1KM</t>
  </si>
  <si>
    <t>výkopy pro demolici (část zeminy použita pro zěptný zásyp) vč. odvozu přebytku na mezideponii</t>
  </si>
  <si>
    <t>výkop v místě stávajícího mostu: 2*13,2*12,3=324,720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</si>
  <si>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</si>
  <si>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131838</t>
  </si>
  <si>
    <t>HLOUBENÍ JAM ZAPAŽ I NEPAŽ TŘ. II, ODVOZ DO 20KM</t>
  </si>
  <si>
    <t>Výkop v případě výměny podloží vozovky tl. 0.3 m, vč. odvozu, ČERPÁNO SE SOUHLASEM INVESTORA</t>
  </si>
  <si>
    <t>0.3*(3+3)*8,5=15,300 [A]</t>
  </si>
  <si>
    <t>16120</t>
  </si>
  <si>
    <t>VODOROVNÉ PŘEMÍSTĚNÍ PAMĚTNÍ DESKY</t>
  </si>
  <si>
    <t>2019_OTSKP</t>
  </si>
  <si>
    <t>vodorovný přesun pamětní desky na lomovém kamenu</t>
  </si>
  <si>
    <t>Zahrnuje vodorovné přemístění, dopravu, přeložení a manipulaci s rubaninou na povrchu z výrubu v podzemí (včetně rubaniny z nezaviněného nadvýrubu) na skládku, nebo mezideponii;   
- vodorovné přemístění suti z vybouraných konstrukcí a vybouraných hmot z podzemí na povrchu;   
- potřebnou mechanizaci;  
- Zahrnuje určení skládek event. mezideponií;   
- měří se v „m3“ v rostlém (nerozpojeném) objemu rubaniny.</t>
  </si>
  <si>
    <t>obsyp líce křídel zeminou vykopanou při výkopech, vč. dovozu z meziskládky</t>
  </si>
  <si>
    <t>OP1L: 0,5*12,5*2,5=15,625 [A] 
OP1P: 0,4*12,5=5,000 [B] 
OP2L: 0,5*12,5*2,5=15,625 [C] 
OP2P: 0,4*12,5=5,000 [D] 
Celkem: A+B+C+D=41,250 [E]</t>
  </si>
  <si>
    <t>17411</t>
  </si>
  <si>
    <t>ZÁSYP JAM A RÝH ZEMINOU SE ZHUTNĚNÍM</t>
  </si>
  <si>
    <t>zásypy se zhut. zeminou vykopanou při výkopech, vč. dovozu z meziskládky</t>
  </si>
  <si>
    <t>rub základu OP1: 12*3,5=42,000 [A] 
rub základu OP2: 12,5*3,5=43,750 [B] 
bok základů: 2*6*1,6=19,200 [C] 
mezi opěrami: 13*1,5=19,500 [D] 
Celkem: A+B+C+D=124,450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</si>
  <si>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</si>
  <si>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</si>
  <si>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</si>
  <si>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případná výměna podlož vozovky, ČERPÁNO SE SOUHLASEM INVESTORA</t>
  </si>
  <si>
    <t>0,3*(3+3)*8,5=15,300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</si>
  <si>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</si>
  <si>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17561</t>
  </si>
  <si>
    <t>OBSYP POTRUBÍ A OBJEKTŮ Z HORNIN KAMENITÝCH</t>
  </si>
  <si>
    <t>obsyp rub. drenáže z štěrkodrtí fr. 16/32</t>
  </si>
  <si>
    <t>2*9,7*0,4*0,4=3,104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</si>
  <si>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</si>
  <si>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17750</t>
  </si>
  <si>
    <t>ZEMNÍ HRÁZKY ZE ZEMIN NEPROPUSTNÝCH</t>
  </si>
  <si>
    <t>zemní hrázka v místě zatrubnění toku</t>
  </si>
  <si>
    <t>2*2*1*1=4,000 [A]</t>
  </si>
  <si>
    <t>18120</t>
  </si>
  <si>
    <t>ÚPRAVA PLÁNĚ SE ZHUTNĚNÍM V HORNINĚ TŘ. II</t>
  </si>
  <si>
    <t>úprava povrchu plán, vyspádování pod ŠD (pol. 56333)</t>
  </si>
  <si>
    <t>112=112,000 [A]</t>
  </si>
  <si>
    <t>21203</t>
  </si>
  <si>
    <t>TRATIVODY KOMPLET Z TRUB NEKOV DN DO 150MM</t>
  </si>
  <si>
    <t>drenáž DN 150mm (vrcholový tlak SN8), vč. geotextílie okolo trubky</t>
  </si>
  <si>
    <t>2*11=22,000 [A]</t>
  </si>
  <si>
    <t>21341</t>
  </si>
  <si>
    <t>DRENÁŽNÍ VRSTVY Z PLASTBETONU (PLASTMALTY)</t>
  </si>
  <si>
    <t>podélné žebro š. 150 mm v úžlabích</t>
  </si>
  <si>
    <t>úžlabí: 1*5,27*0,15*0,045=0,036 [A] 
rozšíření OIZ: 1*3,2*0,1*0,065=0,021 [B] 
Celkem: A+B=0,057 [C]</t>
  </si>
  <si>
    <t>Položka zahrnuje:  
- dodávku předepsaného materiálu pro drenážní vrstvu, včetně mimostaveništní a vnitrostaveništní dopravy  
- provedení drenážní vrstvy předepsaných rozměrů a předepsaného tvaru</t>
  </si>
  <si>
    <t>224313</t>
  </si>
  <si>
    <t>PILOTY Z PROSTÉHO BETONU C16/20</t>
  </si>
  <si>
    <t>betonáž záporového pažení betonem C16/20</t>
  </si>
  <si>
    <t>12*0,15*0,15*3,14*3=2,543 [A]</t>
  </si>
  <si>
    <t>položka zahrnuje:  
- dodání  čerstvého  betonu  (betonové  směsi)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vrty</t>
  </si>
  <si>
    <t>22694</t>
  </si>
  <si>
    <t>ZÁPOROVÉ PAŽENÍ Z KOVU DOČASNÉ</t>
  </si>
  <si>
    <t>Pažení na návodní straně - uvažováno HEB 140 (v rámci RDS možno profil změnit na základě možností zhotovitele), včetně odstranění</t>
  </si>
  <si>
    <t>12*6*0,0043*7,85=2,430 [A]</t>
  </si>
  <si>
    <t>položka zahrnuje opotřebení ocelových zápor, jejich osazení do připravených vrtů včetně zabetonování konců a obsypu, případně jejich zaberanění a jejich odstranění. Ocelová převázka se započítá do výsledné hmotnosti.</t>
  </si>
  <si>
    <t>22695</t>
  </si>
  <si>
    <t>VÝDŘEVA ZÁPOROVÉHO PAŽENÍ DOČASNÁ (KUBATURA)</t>
  </si>
  <si>
    <t>1/2 plochy pažení (nad PS)</t>
  </si>
  <si>
    <t>12*3*0,5*0,08=1,440 [A]</t>
  </si>
  <si>
    <t>položka zahrnuje osazení pažin bez ohledu na druh, jejich opotřebení a jejich odstranění</t>
  </si>
  <si>
    <t>227821</t>
  </si>
  <si>
    <t>MIKROPILOTY KOMPLET D DO 100MM NA POVRCHU</t>
  </si>
  <si>
    <t>prům. trubky 89/10 mm, cena za komplet (délka uvedena bez hluchého vrtání délky 1.0 m)</t>
  </si>
  <si>
    <t>10*4*2=80,000 [A]</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</si>
  <si>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</si>
  <si>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26123</t>
  </si>
  <si>
    <t>VRTY PRO KOTVENÍ, INJEKTÁŽ A MIKROPILOTY NA POVRCHU TŘ. II D DO 150MM</t>
  </si>
  <si>
    <t>délka vč. 1,0 m hluchého vrtání</t>
  </si>
  <si>
    <t>10*5*2=100,000 [A]</t>
  </si>
  <si>
    <t>položka zahrnuje:  
přemístění, montáž a demontáž vrtných souprav  
svislou dopravu zeminy z vrtu  
vodorovnou dopravu zeminy bez uložení na skládku  
případně nutné pažení dočasné (včetně odpažení) i trvalé</t>
  </si>
  <si>
    <t>261413</t>
  </si>
  <si>
    <t>VRTY PRO KOTVENÍ A INJEKTÁŽ TŘ IV NA POVRCHU D DO 25MM</t>
  </si>
  <si>
    <t>vrty pro přikotvení bloku betonu pod chodníkovou římsou mimo most á 0,5 m hl. 0,3 m</t>
  </si>
  <si>
    <t>5,5/0,5*0,3=3,300 [A]</t>
  </si>
  <si>
    <t>264215</t>
  </si>
  <si>
    <t>VRTY PRO PILOTY TŘ. II D DO 300MM</t>
  </si>
  <si>
    <t>Vrty pro HEB 140 (záporové pažení), vč. odvozu na skládku</t>
  </si>
  <si>
    <t>12*5=60,000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</si>
  <si>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</si>
  <si>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27232A</t>
  </si>
  <si>
    <t>ZÁKLADY ZE ŽELEZOBETONU DO C20/25</t>
  </si>
  <si>
    <t>základy z betonu C25/30, vč. bednění, izolačních nátěrů (1xNp + 2xNa)</t>
  </si>
  <si>
    <t>0,6*19,5+0,6*20,5=24,000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</si>
  <si>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</si>
  <si>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</si>
  <si>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</si>
  <si>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parametrická spotřeba 160 kg/m3</t>
  </si>
  <si>
    <t>0,16*24=3,840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</si>
  <si>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</si>
  <si>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28997</t>
  </si>
  <si>
    <t>OPLÁŠTĚNÍ (ZPEVNĚNÍ) Z GEOTEXTILIE A GEOMŘÍŽOVIN</t>
  </si>
  <si>
    <t>ochrana PE folie v těsnící vrstvě, vykázána 2x plocha ((1+1)x300 g/m2)</t>
  </si>
  <si>
    <t>rub OP2: 2*3,5*9,5=66,500 [A] 
rub OP1: 2*3,5*9,5=66,500 [B] 
Celkem: A+B=133,000 [C]</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</si>
  <si>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</si>
  <si>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28999</t>
  </si>
  <si>
    <t>OPLÁŠTĚNÍ (ZPEVNĚNÍ) Z FÓLIE</t>
  </si>
  <si>
    <t>těsnící PE fólie v přechodových oblastech mostu</t>
  </si>
  <si>
    <t>rub OP2: 1*3,5*9,5=33,250 [A] 
rub OP1: 1*3,5*9,5=33,250 [B] 
Celkem: A+B=66,500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</si>
  <si>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</si>
  <si>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Svislé konstrukce</t>
  </si>
  <si>
    <t>31717</t>
  </si>
  <si>
    <t>KOVOVÉ KONSTRUKCE PRO KOTVENÍ ŘÍMSY</t>
  </si>
  <si>
    <t>KG</t>
  </si>
  <si>
    <t>kotevní přípravky říms  (7,0 kg/ks), á 2 m na levé římse, á 1 m na pravé římse</t>
  </si>
  <si>
    <t>levá římsa: 7*7=49,000 [A] 
pravá římsa: 12*7=84,000 [B] 
Celkem: A+B=133,000 [C]</t>
  </si>
  <si>
    <t>Položka zahrnuje dodávku (výrobu) kotevního prvku předepsaného tvaru a jeho osazení do předepsané polohy včetně nezbytných prací (vrty, zálivky apod.)</t>
  </si>
  <si>
    <t>31731</t>
  </si>
  <si>
    <t>ŘÍMSY Z PROST BETONU</t>
  </si>
  <si>
    <t>přechodový klín před a za pravou římsou do nezámrzné hloubky</t>
  </si>
  <si>
    <t>2*1,3*0,55*1=1,430 [A]</t>
  </si>
  <si>
    <t>položka zahrnuje: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</si>
  <si>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317325</t>
  </si>
  <si>
    <t>ŘÍMSY ZE ŽELEZOBETONU DO C30/37</t>
  </si>
  <si>
    <t>římsy z betonu C30/37 včetně bednění a smršťovacích spar</t>
  </si>
  <si>
    <t>levá římsa: 11,55*0,67=7,739 [A] 
pravá římsa: 11,48*0,29=3,329 [B] 
rozšíření pravé římsy na koncí křídla 1P: 0,5*0,15=0,075 [C] 
Celkem: A+B+C=11,143 [D]</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</si>
  <si>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</si>
  <si>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</si>
  <si>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</si>
  <si>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výztuž říms, parametrická spotřeba 140 kg/m3</t>
  </si>
  <si>
    <t>0,14*11,143=1,560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</si>
  <si>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</si>
  <si>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</si>
  <si>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</si>
  <si>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křídla z betonu C30/37, vč. izolačních nátěrů (1xNp + 2xNa)</t>
  </si>
  <si>
    <t>křídla OP1: 2*0,5*6,5=6,500 [A] 
křídla OP2: 0,5*(5,5+7)=6,250 [B] 
Celkem: A+B=12,750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</si>
  <si>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</si>
  <si>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</si>
  <si>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</si>
  <si>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parametrická spotřeba 140 kg/m3</t>
  </si>
  <si>
    <t>0,14*12,75=1,785 [A]</t>
  </si>
  <si>
    <t>389325</t>
  </si>
  <si>
    <t>MOSTNÍ RÁMOVÉ KONSTRUKCE ZE ŽELEZOBETONU C30/37</t>
  </si>
  <si>
    <t>rámová konstrukce z betonu C30/37, vč. bednění, vč. izolačního nálitku a izolačních nátěrů (1xNp + 2xNa)</t>
  </si>
  <si>
    <t>Příčel: 0,4*55,4=22,160 [A] 
zkosení: 21,36*0,2*0,2/2=0,427 [B] 
Dřík OP1: 2,33*0,6*10,56=14,763 [C] 
Dřík OP2: 2,35*0,6*10,92=15,397 [D] 
Izolační nálitek: 2*0,006*6,3=0,076 [E] 
Celkem: A+B+C+D+E=52,823 [F]</t>
  </si>
  <si>
    <t>389365</t>
  </si>
  <si>
    <t>VÝZTUŽ MOSTNÍ RÁMOVÉ KONSTRUKCE Z OCELI 10505, B500B</t>
  </si>
  <si>
    <t>parametrická spotřeba 180 kg/m3</t>
  </si>
  <si>
    <t>0,18*52,823=9,508 [A]</t>
  </si>
  <si>
    <t>451312</t>
  </si>
  <si>
    <t>PODKLADNÍ A VÝPLŇOVÉ VRSTVY Z PROSTÉHO BETONU C12/15</t>
  </si>
  <si>
    <t>pod základy, rub. drenáž a římsu z betonu C12/15</t>
  </si>
  <si>
    <t>OP1: 2,45*10,96*0,15=4,028 [A] 
OP2: 2,45*11,32*0,15=4,160 [B] 
rub. drenáž: 0,9*0,3*9,5*2=5,130 [C] 
levá římsa u OP1: 0,7*1,5*3=3,150 [D] 
levá římsa u OP2: 0,7*1,5*3=3,150 [E] 
Celkem: A+B+C+D+E=19,618 [F]</t>
  </si>
  <si>
    <t>45860</t>
  </si>
  <si>
    <t>VÝPLŇ ZA OPĚRAMI A ZDMI Z MEZEROVITÉHO BETONU</t>
  </si>
  <si>
    <t>zásyp za opěrami mezerovitým betonem MCB12, včetně materiálu</t>
  </si>
  <si>
    <t>OP1: 5,65*9,5=53,675 [A] 
OP2: 6*9,5=57,000 [B] 
Celkem: A+B=110,675 [C]</t>
  </si>
  <si>
    <t>položka zahrnuje:  
- dodávku mezerovitého betonu předepsané kvality a zásyp se zhutněním včetně mimostaveništní a vnitrostaveništní dopravy</t>
  </si>
  <si>
    <t>465512</t>
  </si>
  <si>
    <t>DLAŽBY Z LOMOVÉHO KAMENE NA MC</t>
  </si>
  <si>
    <t>zpevnění z lom. kam. tl. 250 mm, beton tl. 200 mm vč. spárování a příčných prahů</t>
  </si>
  <si>
    <t>křídlo 1L: 0,45*(0,7+2,85*1,2)=1,854 [A] 
křídlo 1P: 0,45*(0,65+2,7*1,2)=1,751 [B] 
líc OP1: 0,45*1,18*12,7=6,744 [C] 
křídlo 2L: 0,45*(2,77*1,2+0,5)=1,721 [D] 
křídlo 2P: 0,45*(2,93*1,2+1,4)=2,212 [E] 
líc OP2: 0,45*1,18*12,9=6,850 [F] 
Celkem: A+B+C+D+E+F=21,132 [G]</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</si>
  <si>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</si>
  <si>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467314</t>
  </si>
  <si>
    <t>STUPNĚ A PRAHY VODNÍCH KORYT Z PROSTÉHO BETONU C25/30</t>
  </si>
  <si>
    <t>patní prahy zpevnění 500/800 (odečtení tl. lom. kamene) z betonu C25/30</t>
  </si>
  <si>
    <t>2*0,5*0,75*12,15=9,113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</si>
  <si>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</si>
  <si>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2x vrstva ŠDA tl. 150 mm</t>
  </si>
  <si>
    <t>2. vrstva: 77,5-9*1,5+70,5-9*1,5=121,000 [A] 
1. vrstva: 77,5-9*2+70,5-9*2=112,000 [B] 
Celkem: A+B=233,000 [C]</t>
  </si>
  <si>
    <t>572121</t>
  </si>
  <si>
    <t>INFILTRAČNÍ POSTŘIK ASFALTOVÝ DO 1,0KG/M2</t>
  </si>
  <si>
    <t>na 2. vrstvě ŠDA s posypem drceným kamenovem fr. 2/4</t>
  </si>
  <si>
    <t>121=121,000 [A]</t>
  </si>
  <si>
    <t>0,5 kg/m2</t>
  </si>
  <si>
    <t>na podkladní vrstvě: 130=130,000 [A] 
na ložné vrstvě: 181,5=181,500 [B] 
Celkem: A+B=311,500 [C]</t>
  </si>
  <si>
    <t>obrusná vrstva ACO11+ (plocha odměřena z CAD) tl. 40 mm</t>
  </si>
  <si>
    <t>77.5+42.5+70.5=190,500 [A]</t>
  </si>
  <si>
    <t>574C56</t>
  </si>
  <si>
    <t>ASFALTOVÝ BETON PRO LOŽNÍ VRSTVY ACL 16+, 16S TL. 60MM</t>
  </si>
  <si>
    <t>ložná vrstva ACL 16+ mimo most (plocha odměřena z CAD) tl. 60 mm</t>
  </si>
  <si>
    <t>před mostem: 77,5-9*0,5=73,000 [A] 
za mostem: 70,5-9*0,5=66,000 [B] 
Celkem: A+B=139,000 [C]</t>
  </si>
  <si>
    <t>574E46</t>
  </si>
  <si>
    <t>ASFALTOVÝ BETON PRO PODKLADNÍ VRSTVY ACP 16+, 16S TL. 50MM</t>
  </si>
  <si>
    <t>podkladní vrstva ACP 16+ mimo most (plocha odměřena z CAD) tl. 50 mm</t>
  </si>
  <si>
    <t>před mostem: 77,5-9*1=68,500 [A] 
za mostem: 70,5-9*1=61,500 [B] 
Celkem: A+B=130,000 [C]</t>
  </si>
  <si>
    <t>575F53</t>
  </si>
  <si>
    <t>LITÝ ASFALT MA IV (OCHRANA MOSTNÍ IZOLACE) 11 TL. 40MM MODIFIK</t>
  </si>
  <si>
    <t>ochrana izolace MA11 IV na mostě tl. 45 mm (plocha odměřena z CAD)</t>
  </si>
  <si>
    <t>42,5=42,500 [A]</t>
  </si>
  <si>
    <t>57641</t>
  </si>
  <si>
    <t>POSYP KAMENIVEM OBALOVANÝM 5KG/M2</t>
  </si>
  <si>
    <t>posyp na litém asfaltu na mostě</t>
  </si>
  <si>
    <t>- dodání obalovaného kameniva předepsané kvality a zrnitosti  
- posyp předepsaným množstvím</t>
  </si>
  <si>
    <t>přechodové klíny za chodníkovou římsou, vč. lože tl. 30 mm z drceného kameniva fr. 4/8 a štěrkodrti tl. 150 mm fr. 0/63</t>
  </si>
  <si>
    <t>před mostem: 2*3,9=7,800 [A] 
za mostem: 2*2=4,000 [B] 
Celkem: A+B=11,800 [C]</t>
  </si>
  <si>
    <t>58920</t>
  </si>
  <si>
    <t>VÝPLŇ SPAR MODIFIKOVANÝM ASFALTEM</t>
  </si>
  <si>
    <t>výplň spáry vozovka - římsa s předtěsněním</t>
  </si>
  <si>
    <t>levá římsa: 18,5=18,500 [A] 
pravá římsa: 15,5=15,500 [B] 
Celkem: A+B=34,000 [C]</t>
  </si>
  <si>
    <t>položka zahrnuje:  
- dodávku předepsaného materiálu  
- vyčištění a výplň spar tímto materiálem</t>
  </si>
  <si>
    <t>58950</t>
  </si>
  <si>
    <t>VÝPLŇ SPAR PRYŽOVOU VLOŽKOU</t>
  </si>
  <si>
    <t>Úpravy povrchů, podlahy, výplně otvorů</t>
  </si>
  <si>
    <t>62592</t>
  </si>
  <si>
    <t>ÚPRAVA POVRCHU BETONOVÝCH PLOCH A KONSTRUKCÍ - STRIÁŽ</t>
  </si>
  <si>
    <t>striáž horního povrchu říms</t>
  </si>
  <si>
    <t>levá římsa: 2,1*11,5=24,150 [A] 
pravá římsa: 0,6*11,5=6,900 [B] 
Celkem: A+B=31,050 [C]</t>
  </si>
  <si>
    <t>položka zahrnuje:  
- provedení předepsané úpravy</t>
  </si>
  <si>
    <t>709400</t>
  </si>
  <si>
    <t>ZATAŽENÍ LANKA DO CHRÁNIČKY NEBO ŽLABU</t>
  </si>
  <si>
    <t>zatažení protahovacího lanka do chrániček v levé římse</t>
  </si>
  <si>
    <t>2*12,5=25,000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</si>
  <si>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</si>
  <si>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711112</t>
  </si>
  <si>
    <t>IZOLACE BĚŽNÝCH KONSTRUKCÍ PROTI ZEMNÍ VLHKOSTI ASFALTOVÝMI PÁSY</t>
  </si>
  <si>
    <t>izolace rubu opěr s přetažením 0.5 m na rub křídla</t>
  </si>
  <si>
    <t>OP1: 3,6*10,6=38,160 [A] 
OP2: 3,65*10,9=39,785 [B] 
Celkem: A+B=77,945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</si>
  <si>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</si>
  <si>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</si>
  <si>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t>
  </si>
  <si>
    <t>NAIP tl. 5 mm, vč. úpravy povrchu podkladu dle TKP a přetažení na PD</t>
  </si>
  <si>
    <t>5,2*10,65=55,380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</si>
  <si>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</si>
  <si>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</si>
  <si>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</si>
  <si>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ochrana izolace pod římsami s hliníkovou vložkou s přetažením 0,5 m na horní povrch křídel</t>
  </si>
  <si>
    <t>Levá římsa: 5,3*2,17=11,501 [A] 
Pravá římsa: 5,3*0,67=3,551 [B] 
Přetažení 0.5 m na křídla: 4*0,5*0,5=1,000 [C] 
Celkem: A+B+C=16,052 [D]</t>
  </si>
  <si>
    <t>položka zahrnuje:  
- dodání  předepsaného ochranného materiálu  
- zřízení ochrany izolace</t>
  </si>
  <si>
    <t>711509</t>
  </si>
  <si>
    <t>OCHRANA IZOLACE NA POVRCHU TEXTILIÍ</t>
  </si>
  <si>
    <t>ochrana izolace, vykázáno bez přesahů, rubové plochy - 2x300 g/m2, lícové plochy - 1x300 g/m2</t>
  </si>
  <si>
    <t>rubové plochy dle pol. 711112: 2*77,945=155,890 [A] 
obvod základů opěr: 2*0,6*24=28,800 [B] 
líc opěr: 2*10,7*0,5=10,700 [C] 
rub křídel OP1: 2*2*6,5=26,000 [D] 
líc křídel OP1: 1*2*4,875=9,750 [E] 
rub křídel OP2: 2*2*12,5=50,000 [F] 
líc křídel OP2: 1*2*9,375=18,750 [G] 
podhhled křídel: 1*4*0,5*4=8,000 [H] 
Celkem: A+B+C+D+E+F+G+H=307,890 [I]</t>
  </si>
  <si>
    <t>78382</t>
  </si>
  <si>
    <t>NÁTĚRY BETON KONSTR TYP S2 (OS-B)</t>
  </si>
  <si>
    <t>horní povrch říms a konzoly NK</t>
  </si>
  <si>
    <t>konce NK: 0,66*2*4=5,280 [A] 
levá římsa: 2,1*11,5=24,150 [B] 
pravá římsa: 0,6*11,5=6,900 [C] 
Celkem: A+B+C=36,330 [D]</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</si>
  <si>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</si>
  <si>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</si>
  <si>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</si>
  <si>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nátěr obrub říms</t>
  </si>
  <si>
    <t>levá římsa: 0,32*11,5=3,680 [A] 
pravá římsa: 0,32*11,5=3,680 [B] 
Celkem: A+B=7,360 [C]</t>
  </si>
  <si>
    <t>prostupy pro rubovou drenáž skrz křídla</t>
  </si>
  <si>
    <t>2*0,5=1,000 [A]</t>
  </si>
  <si>
    <t>87633</t>
  </si>
  <si>
    <t>CHRÁNIČKY Z TRUB PLASTOVÝCH DN DO 150MM</t>
  </si>
  <si>
    <t>2x chránička DN 110, vč zaslepení na koncích</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</si>
  <si>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</si>
  <si>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89536</t>
  </si>
  <si>
    <t>DRENÁŽNÍ VÝUSŤ Z PROST BETONU</t>
  </si>
  <si>
    <t>vyústění rubové drenáže dle VL4 ve svahu na povodní straně</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</si>
  <si>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</si>
  <si>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75</t>
  </si>
  <si>
    <t>9111A1</t>
  </si>
  <si>
    <t>ZÁBRADLÍ SILNIČNÍ S VODOR MADLY - DODÁVKA A MONTÁŽ</t>
  </si>
  <si>
    <t>napojení čtyřmadlového zábradlí vlevo za mostem</t>
  </si>
  <si>
    <t>2,1=2,100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</si>
  <si>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</si>
  <si>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76</t>
  </si>
  <si>
    <t>9112A3</t>
  </si>
  <si>
    <t>ZÁBRADLÍ MOSTNÍ S VODOR MADLY - DEMONTÁŽ S PŘESUNEM</t>
  </si>
  <si>
    <t>demontáž stávajícího zábradlí s vodorovnou výplní, vč. odvozu na skládku investora</t>
  </si>
  <si>
    <t>5,8+5,9=11,700 [A]</t>
  </si>
  <si>
    <t>položka zahrnuje:  
- demontáž a odstranění zařízení  
- jeho odvoz na předepsané místo</t>
  </si>
  <si>
    <t>77</t>
  </si>
  <si>
    <t>9112B1</t>
  </si>
  <si>
    <t>ZÁBRADLÍ MOSTNÍ SE SVISLOU VÝPLNÍ - DODÁVKA A MONTÁŽ</t>
  </si>
  <si>
    <t>zábradlí na mostě vč. kotvení a podlití, vč. PKO a nátěru</t>
  </si>
  <si>
    <t>položka zahrnuje:  
dodání zábradlí včetně předepsané povrchové úpravy  
kotvení sloupků, t.j. kotevní desky, šrouby z nerez oceli, vrty a zálivku, pokud zadávací dokumentace nestanoví jinak  
případné nivelační hmoty pod kotevní desky</t>
  </si>
  <si>
    <t>78</t>
  </si>
  <si>
    <t>9112B3</t>
  </si>
  <si>
    <t>ZÁBRADLÍ MOSTNÍ SE SVISLOU VÝPLNÍ - DEMONTÁŽ S PŘESUNEM</t>
  </si>
  <si>
    <t>demontáž stávajícího zábradlí se svislou výplní, vč. odvozu na skládku investora</t>
  </si>
  <si>
    <t>9,5=9,500 [A]</t>
  </si>
  <si>
    <t>79</t>
  </si>
  <si>
    <t>91345</t>
  </si>
  <si>
    <t>NIVELAČNÍ ZNAČKY KOVOVÉ</t>
  </si>
  <si>
    <t>na římsách mostu (v osách uložení mostu, uprostřed rozpětí a na koncích křídel) vč. osazení</t>
  </si>
  <si>
    <t>2*5=10,000 [A]</t>
  </si>
  <si>
    <t>položka zahrnuje:  
- dodání a osazení nivelační značky včetně nutných zemních prací  
- vnitrostaveništní a mimostaveništní dopravu</t>
  </si>
  <si>
    <t>80</t>
  </si>
  <si>
    <t>91355</t>
  </si>
  <si>
    <t>EVIDENČNÍ ČÍSLO MOSTU</t>
  </si>
  <si>
    <t>letopočet opravy</t>
  </si>
  <si>
    <t>položka zahrnuje štítek s evidenčním číslem mostu, sloupek dopravní značky včetně osazení a nutných zemních prací a zabetonování</t>
  </si>
  <si>
    <t>81</t>
  </si>
  <si>
    <t>vč. sloupků a patek(ev.č. msotu a název vodoteče)</t>
  </si>
  <si>
    <t>82</t>
  </si>
  <si>
    <t>demontáž značek, vč. sloupků a patek - množství dle PD, vč. odvozu na skládku investora</t>
  </si>
  <si>
    <t>8=8,000 [A]</t>
  </si>
  <si>
    <t>83</t>
  </si>
  <si>
    <t>917223</t>
  </si>
  <si>
    <t>SILNIČNÍ A CHODNÍKOVÉ OBRUBY Z BETONOVÝCH OBRUBNÍKŮ ŠÍŘ 100MM</t>
  </si>
  <si>
    <t>chodníkové obruby 100/200mm</t>
  </si>
  <si>
    <t>křídlo 1L: 4,5+2,4+3,3*1,2=10,860 [A] 
křídlo 1P: 0,8+1,2*3,8=5,360 [B] 
křídlo 2L: 2,3+2+3,1*1,2=8,020 [C] 
křídlo 2P: 1,15+2+1,2*3,5=7,350 [D] 
Celkem: A+B+C+D=31,590 [E]</t>
  </si>
  <si>
    <t>84</t>
  </si>
  <si>
    <t>silniční obruby 150/250mm, vč. klínových</t>
  </si>
  <si>
    <t>4,5+2,5+1+1=9,000 [A]</t>
  </si>
  <si>
    <t>85</t>
  </si>
  <si>
    <t>919111</t>
  </si>
  <si>
    <t>ŘEZÁNÍ ASFALTOVÉHO KRYTU VOZOVEK TL DO 50MM</t>
  </si>
  <si>
    <t>na rubu rámu 40 x 20 mm</t>
  </si>
  <si>
    <t>2*8,2=16,400 [A]</t>
  </si>
  <si>
    <t>86</t>
  </si>
  <si>
    <t>v místě napojení vozovky na stávající stav</t>
  </si>
  <si>
    <t>8.8+5+6+9.3=29,100 [A]</t>
  </si>
  <si>
    <t>87</t>
  </si>
  <si>
    <t>931326</t>
  </si>
  <si>
    <t>TĚSNĚNÍ DILATAČ SPAR ASF ZÁLIVKOU MODIFIK PRŮŘ DO 800MM2</t>
  </si>
  <si>
    <t>těsnění nad rubem rámu</t>
  </si>
  <si>
    <t>dle pol. 919111: 16,4=16,400 [A]</t>
  </si>
  <si>
    <t>88</t>
  </si>
  <si>
    <t>931327</t>
  </si>
  <si>
    <t>TĚSNĚNÍ DILATAČ SPAR ASF ZÁLIVKOU MODIFIK PRŮŘ DO 1000MM2</t>
  </si>
  <si>
    <t>napojení na st. stav</t>
  </si>
  <si>
    <t>dle pol. 919112: 29,1=29,100 [A]</t>
  </si>
  <si>
    <t>89</t>
  </si>
  <si>
    <t>936532</t>
  </si>
  <si>
    <t>MOSTNÍ ODVODŇOVACÍ SOUPRAVA 300/500</t>
  </si>
  <si>
    <t>mostní odvodňovač na mostě, vč.svodu DN150 s volným výtokem</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</si>
  <si>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</si>
  <si>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90</t>
  </si>
  <si>
    <t>skruž NK</t>
  </si>
  <si>
    <t>12,3*4*2,35=115,620 [A]</t>
  </si>
  <si>
    <t>91</t>
  </si>
  <si>
    <t>966138</t>
  </si>
  <si>
    <t>BOURÁNÍ KONSTRUKCÍ Z KAMENE NA MC S ODVOZEM DO 20KM</t>
  </si>
  <si>
    <t>kamenná spodní stavba mostu</t>
  </si>
  <si>
    <t>OP vč. základů: 2*2,6*8,65=44,980 [A] 
svohová křídla: 2*1,8*2*0,7=5,040 [B] 
křídla mostu: 4*2*2*0,7=11,200 [C] 
kamenná klenba: 2*6,15=12,300 [D] 
Celkem: A+B+C+D=73,520 [E]</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</si>
  <si>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</si>
  <si>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92</t>
  </si>
  <si>
    <t>966168</t>
  </si>
  <si>
    <t>BOURÁNÍ KONSTRUKCÍ ZE ŽELEZOBETONU S ODVOZEM DO 20KM</t>
  </si>
  <si>
    <t>demolice stávajícího mostu</t>
  </si>
  <si>
    <t>levá ŽB římsa: 1*8,25*0,19=1,568 [A] 
pravá ŽB římsa: 1*5,85*0,11=0,644 [B] 
betonová klenba: 3,5*0,3*2,5=2,625 [C] 
deska lávky: 9,9*1,45*0,27=3,876 [D] 
opěra lávky: 2*1,9*1,7*1=6,460 [E] 
ŽB sloupky zábradlí: 8*0,2*0,2*1,3=0,416 [F] 
Celkem: A+B+C+D+E+F=15,589 [G]</t>
  </si>
  <si>
    <t>93</t>
  </si>
  <si>
    <t>966188</t>
  </si>
  <si>
    <t>DEMONTÁŽ KONSTRUKCÍ KOVOVÝCH S ODVOZEM DO 20KM</t>
  </si>
  <si>
    <t>celové části mostu vč. odvozu na skládku</t>
  </si>
  <si>
    <t>nosníky lávky: 9,9*7,85*(0,004828+0,003975)=0,684 [A] 
bok lávky: 9,9*7,85*0,5*0,01=0,389 [B] 
ocelová chránička na návodní straně: 2*3,14*0,055*0,01*7*7,85=0,190 [C] 
Celkem: A+B+C=1,263 [D]</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</si>
  <si>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</si>
  <si>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94</t>
  </si>
  <si>
    <t>97817</t>
  </si>
  <si>
    <t>ODSTRANĚNÍ MOSTNÍ IZOLACE</t>
  </si>
  <si>
    <t>původní izolace tl. 10 mm (pokud byla použita), včetně odvozu</t>
  </si>
  <si>
    <t>6*8,7=52,200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</si>
  <si>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</si>
  <si>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401</t>
  </si>
  <si>
    <t>Sdělovací vedení</t>
  </si>
  <si>
    <t>Přeložka kabelu CETIN, náklady na uožení na IPE nosník a koordinaci se subdodavatelem CETINu</t>
  </si>
  <si>
    <t>SO 501</t>
  </si>
  <si>
    <t>Plynovod</t>
  </si>
  <si>
    <t>Osazení plynovodu na IPE nosník - náklady na uožení na IPE nosník a koordinaci se subdodavatelem GasNetu</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</si>
</sst>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sharedStrings" Target="sharedStrings.xml" /><Relationship Id="rId1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1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SUM(C10:C17)</f>
      </c>
      <c s="1"/>
      <c s="1"/>
    </row>
    <row r="7" spans="1:5" ht="12.75" customHeight="1">
      <c r="A7" s="1"/>
      <c s="4" t="s">
        <v>5</v>
      </c>
      <c s="7">
        <f>SUM(E10:E17)</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000'!I3</f>
      </c>
      <c s="21">
        <f>'SO 000'!O2</f>
      </c>
      <c s="21">
        <f>C10+D10</f>
      </c>
    </row>
    <row r="11" spans="1:5" ht="12.75" customHeight="1">
      <c r="A11" s="20" t="s">
        <v>211</v>
      </c>
      <c s="20" t="s">
        <v>212</v>
      </c>
      <c s="21">
        <f>'SO 101-001'!I3</f>
      </c>
      <c s="21">
        <f>'SO 101-001'!O2</f>
      </c>
      <c s="21">
        <f>C11+D11</f>
      </c>
    </row>
    <row r="12" spans="1:5" ht="12.75" customHeight="1">
      <c r="A12" s="20" t="s">
        <v>576</v>
      </c>
      <c s="20" t="s">
        <v>577</v>
      </c>
      <c s="21">
        <f>'SO 101-002'!I3</f>
      </c>
      <c s="21">
        <f>'SO 101-002'!O2</f>
      </c>
      <c s="21">
        <f>C12+D12</f>
      </c>
    </row>
    <row r="13" spans="1:5" ht="12.75" customHeight="1">
      <c r="A13" s="20" t="s">
        <v>611</v>
      </c>
      <c s="20" t="s">
        <v>612</v>
      </c>
      <c s="21">
        <f>'SO 101-003'!I3</f>
      </c>
      <c s="21">
        <f>'SO 101-003'!O2</f>
      </c>
      <c s="21">
        <f>C13+D13</f>
      </c>
    </row>
    <row r="14" spans="1:5" ht="12.75" customHeight="1">
      <c r="A14" s="20" t="s">
        <v>638</v>
      </c>
      <c s="20" t="s">
        <v>639</v>
      </c>
      <c s="21">
        <f>'SO 181'!I3</f>
      </c>
      <c s="21">
        <f>'SO 181'!O2</f>
      </c>
      <c s="21">
        <f>C14+D14</f>
      </c>
    </row>
    <row r="15" spans="1:5" ht="12.75" customHeight="1">
      <c r="A15" s="20" t="s">
        <v>657</v>
      </c>
      <c s="20" t="s">
        <v>658</v>
      </c>
      <c s="21">
        <f>'SO 201'!I3</f>
      </c>
      <c s="21">
        <f>'SO 201'!O2</f>
      </c>
      <c s="21">
        <f>C15+D15</f>
      </c>
    </row>
    <row r="16" spans="1:5" ht="12.75" customHeight="1">
      <c r="A16" s="20" t="s">
        <v>1060</v>
      </c>
      <c s="20" t="s">
        <v>1061</v>
      </c>
      <c s="21">
        <f>'SO 401'!I3</f>
      </c>
      <c s="21">
        <f>'SO 401'!O2</f>
      </c>
      <c s="21">
        <f>C16+D16</f>
      </c>
    </row>
    <row r="17" spans="1:5" ht="12.75" customHeight="1">
      <c r="A17" s="20" t="s">
        <v>1063</v>
      </c>
      <c s="20" t="s">
        <v>1064</v>
      </c>
      <c s="21">
        <f>'SO 501'!I3</f>
      </c>
      <c s="21">
        <f>'SO 501'!O2</f>
      </c>
      <c s="21">
        <f>C17+D17</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0+O8+O101+O122+O131+O136</f>
      </c>
      <c t="s">
        <v>22</v>
      </c>
    </row>
    <row r="3" spans="1:16" ht="15" customHeight="1">
      <c r="A3" t="s">
        <v>12</v>
      </c>
      <c s="12" t="s">
        <v>14</v>
      </c>
      <c s="13" t="s">
        <v>15</v>
      </c>
      <c s="1"/>
      <c s="14" t="s">
        <v>16</v>
      </c>
      <c s="1"/>
      <c s="9"/>
      <c s="8" t="s">
        <v>24</v>
      </c>
      <c s="41">
        <f>0+I8+I101+I122+I131+I136</f>
      </c>
      <c s="10"/>
      <c r="O3" t="s">
        <v>19</v>
      </c>
      <c t="s">
        <v>23</v>
      </c>
    </row>
    <row r="4" spans="1:16" ht="15" customHeight="1">
      <c r="A4" t="s">
        <v>17</v>
      </c>
      <c s="16" t="s">
        <v>18</v>
      </c>
      <c s="17" t="s">
        <v>24</v>
      </c>
      <c s="6"/>
      <c s="18" t="s">
        <v>25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0+I9+I13+I17+I21+I25+I29+I33+I37+I41+I45+I49+I53+I57+I61+I65+I69+I73+I77+I81+I85+I89+I93+I97</f>
      </c>
      <c>
        <f>0+O9+O13+O17+O21+O25+O29+O33+O37+O41+O45+O49+O53+O57+O61+O65+O69+O73+O77+O81+O85+O89+O93+O97</f>
      </c>
    </row>
    <row r="9" spans="1:16" ht="12.75">
      <c r="A9" s="25" t="s">
        <v>47</v>
      </c>
      <c s="29" t="s">
        <v>29</v>
      </c>
      <c s="29" t="s">
        <v>48</v>
      </c>
      <c s="25" t="s">
        <v>49</v>
      </c>
      <c s="30" t="s">
        <v>50</v>
      </c>
      <c s="31" t="s">
        <v>51</v>
      </c>
      <c s="32">
        <v>1</v>
      </c>
      <c s="33">
        <v>0</v>
      </c>
      <c s="33">
        <f>ROUND(ROUND(H9,2)*ROUND(G9,3),2)</f>
      </c>
      <c s="31" t="s">
        <v>52</v>
      </c>
      <c r="O9">
        <f>(I9*21)/100</f>
      </c>
      <c t="s">
        <v>23</v>
      </c>
    </row>
    <row r="10" spans="1:5" ht="25.5">
      <c r="A10" s="34" t="s">
        <v>53</v>
      </c>
      <c r="E10" s="35" t="s">
        <v>54</v>
      </c>
    </row>
    <row r="11" spans="1:5" ht="12.75">
      <c r="A11" s="36" t="s">
        <v>55</v>
      </c>
      <c r="E11" s="37" t="s">
        <v>56</v>
      </c>
    </row>
    <row r="12" spans="1:5" ht="12.75">
      <c r="A12" t="s">
        <v>57</v>
      </c>
      <c r="E12" s="35" t="s">
        <v>58</v>
      </c>
    </row>
    <row r="13" spans="1:16" ht="12.75">
      <c r="A13" s="25" t="s">
        <v>47</v>
      </c>
      <c s="29" t="s">
        <v>23</v>
      </c>
      <c s="29" t="s">
        <v>59</v>
      </c>
      <c s="25" t="s">
        <v>49</v>
      </c>
      <c s="30" t="s">
        <v>60</v>
      </c>
      <c s="31" t="s">
        <v>51</v>
      </c>
      <c s="32">
        <v>1</v>
      </c>
      <c s="33">
        <v>0</v>
      </c>
      <c s="33">
        <f>ROUND(ROUND(H13,2)*ROUND(G13,3),2)</f>
      </c>
      <c s="31" t="s">
        <v>52</v>
      </c>
      <c r="O13">
        <f>(I13*21)/100</f>
      </c>
      <c t="s">
        <v>23</v>
      </c>
    </row>
    <row r="14" spans="1:5" ht="12.75">
      <c r="A14" s="34" t="s">
        <v>53</v>
      </c>
      <c r="E14" s="35" t="s">
        <v>61</v>
      </c>
    </row>
    <row r="15" spans="1:5" ht="12.75">
      <c r="A15" s="36" t="s">
        <v>55</v>
      </c>
      <c r="E15" s="37" t="s">
        <v>56</v>
      </c>
    </row>
    <row r="16" spans="1:5" ht="12.75">
      <c r="A16" t="s">
        <v>57</v>
      </c>
      <c r="E16" s="35" t="s">
        <v>62</v>
      </c>
    </row>
    <row r="17" spans="1:16" ht="12.75">
      <c r="A17" s="25" t="s">
        <v>47</v>
      </c>
      <c s="29" t="s">
        <v>22</v>
      </c>
      <c s="29" t="s">
        <v>63</v>
      </c>
      <c s="25" t="s">
        <v>49</v>
      </c>
      <c s="30" t="s">
        <v>64</v>
      </c>
      <c s="31" t="s">
        <v>51</v>
      </c>
      <c s="32">
        <v>1</v>
      </c>
      <c s="33">
        <v>0</v>
      </c>
      <c s="33">
        <f>ROUND(ROUND(H17,2)*ROUND(G17,3),2)</f>
      </c>
      <c s="31" t="s">
        <v>52</v>
      </c>
      <c r="O17">
        <f>(I17*21)/100</f>
      </c>
      <c t="s">
        <v>23</v>
      </c>
    </row>
    <row r="18" spans="1:5" ht="89.25">
      <c r="A18" s="34" t="s">
        <v>53</v>
      </c>
      <c r="E18" s="35" t="s">
        <v>65</v>
      </c>
    </row>
    <row r="19" spans="1:5" ht="12.75">
      <c r="A19" s="36" t="s">
        <v>55</v>
      </c>
      <c r="E19" s="37" t="s">
        <v>56</v>
      </c>
    </row>
    <row r="20" spans="1:5" ht="12.75">
      <c r="A20" t="s">
        <v>57</v>
      </c>
      <c r="E20" s="35" t="s">
        <v>62</v>
      </c>
    </row>
    <row r="21" spans="1:16" ht="12.75">
      <c r="A21" s="25" t="s">
        <v>47</v>
      </c>
      <c s="29" t="s">
        <v>33</v>
      </c>
      <c s="29" t="s">
        <v>66</v>
      </c>
      <c s="25" t="s">
        <v>67</v>
      </c>
      <c s="30" t="s">
        <v>68</v>
      </c>
      <c s="31" t="s">
        <v>51</v>
      </c>
      <c s="32">
        <v>1</v>
      </c>
      <c s="33">
        <v>0</v>
      </c>
      <c s="33">
        <f>ROUND(ROUND(H21,2)*ROUND(G21,3),2)</f>
      </c>
      <c s="31" t="s">
        <v>52</v>
      </c>
      <c r="O21">
        <f>(I21*21)/100</f>
      </c>
      <c t="s">
        <v>23</v>
      </c>
    </row>
    <row r="22" spans="1:5" ht="12.75">
      <c r="A22" s="34" t="s">
        <v>53</v>
      </c>
      <c r="E22" s="35" t="s">
        <v>69</v>
      </c>
    </row>
    <row r="23" spans="1:5" ht="12.75">
      <c r="A23" s="36" t="s">
        <v>55</v>
      </c>
      <c r="E23" s="37" t="s">
        <v>56</v>
      </c>
    </row>
    <row r="24" spans="1:5" ht="12.75">
      <c r="A24" t="s">
        <v>57</v>
      </c>
      <c r="E24" s="35" t="s">
        <v>70</v>
      </c>
    </row>
    <row r="25" spans="1:16" ht="12.75">
      <c r="A25" s="25" t="s">
        <v>47</v>
      </c>
      <c s="29" t="s">
        <v>35</v>
      </c>
      <c s="29" t="s">
        <v>66</v>
      </c>
      <c s="25" t="s">
        <v>71</v>
      </c>
      <c s="30" t="s">
        <v>68</v>
      </c>
      <c s="31" t="s">
        <v>51</v>
      </c>
      <c s="32">
        <v>1</v>
      </c>
      <c s="33">
        <v>0</v>
      </c>
      <c s="33">
        <f>ROUND(ROUND(H25,2)*ROUND(G25,3),2)</f>
      </c>
      <c s="31" t="s">
        <v>52</v>
      </c>
      <c r="O25">
        <f>(I25*21)/100</f>
      </c>
      <c t="s">
        <v>23</v>
      </c>
    </row>
    <row r="26" spans="1:5" ht="12.75">
      <c r="A26" s="34" t="s">
        <v>53</v>
      </c>
      <c r="E26" s="35" t="s">
        <v>72</v>
      </c>
    </row>
    <row r="27" spans="1:5" ht="12.75">
      <c r="A27" s="36" t="s">
        <v>55</v>
      </c>
      <c r="E27" s="37" t="s">
        <v>56</v>
      </c>
    </row>
    <row r="28" spans="1:5" ht="12.75">
      <c r="A28" t="s">
        <v>57</v>
      </c>
      <c r="E28" s="35" t="s">
        <v>70</v>
      </c>
    </row>
    <row r="29" spans="1:16" ht="12.75">
      <c r="A29" s="25" t="s">
        <v>47</v>
      </c>
      <c s="29" t="s">
        <v>37</v>
      </c>
      <c s="29" t="s">
        <v>73</v>
      </c>
      <c s="25" t="s">
        <v>74</v>
      </c>
      <c s="30" t="s">
        <v>75</v>
      </c>
      <c s="31" t="s">
        <v>51</v>
      </c>
      <c s="32">
        <v>1</v>
      </c>
      <c s="33">
        <v>0</v>
      </c>
      <c s="33">
        <f>ROUND(ROUND(H29,2)*ROUND(G29,3),2)</f>
      </c>
      <c s="31" t="s">
        <v>52</v>
      </c>
      <c r="O29">
        <f>(I29*21)/100</f>
      </c>
      <c t="s">
        <v>23</v>
      </c>
    </row>
    <row r="30" spans="1:5" ht="153">
      <c r="A30" s="34" t="s">
        <v>53</v>
      </c>
      <c r="E30" s="35" t="s">
        <v>76</v>
      </c>
    </row>
    <row r="31" spans="1:5" ht="12.75">
      <c r="A31" s="36" t="s">
        <v>55</v>
      </c>
      <c r="E31" s="37" t="s">
        <v>56</v>
      </c>
    </row>
    <row r="32" spans="1:5" ht="12.75">
      <c r="A32" t="s">
        <v>57</v>
      </c>
      <c r="E32" s="35" t="s">
        <v>70</v>
      </c>
    </row>
    <row r="33" spans="1:16" ht="12.75">
      <c r="A33" s="25" t="s">
        <v>47</v>
      </c>
      <c s="29" t="s">
        <v>77</v>
      </c>
      <c s="29" t="s">
        <v>78</v>
      </c>
      <c s="25" t="s">
        <v>49</v>
      </c>
      <c s="30" t="s">
        <v>79</v>
      </c>
      <c s="31" t="s">
        <v>51</v>
      </c>
      <c s="32">
        <v>1</v>
      </c>
      <c s="33">
        <v>0</v>
      </c>
      <c s="33">
        <f>ROUND(ROUND(H33,2)*ROUND(G33,3),2)</f>
      </c>
      <c s="31" t="s">
        <v>52</v>
      </c>
      <c r="O33">
        <f>(I33*21)/100</f>
      </c>
      <c t="s">
        <v>23</v>
      </c>
    </row>
    <row r="34" spans="1:5" ht="12.75">
      <c r="A34" s="34" t="s">
        <v>53</v>
      </c>
      <c r="E34" s="35" t="s">
        <v>80</v>
      </c>
    </row>
    <row r="35" spans="1:5" ht="12.75">
      <c r="A35" s="36" t="s">
        <v>55</v>
      </c>
      <c r="E35" s="37" t="s">
        <v>56</v>
      </c>
    </row>
    <row r="36" spans="1:5" ht="38.25">
      <c r="A36" t="s">
        <v>57</v>
      </c>
      <c r="E36" s="35" t="s">
        <v>81</v>
      </c>
    </row>
    <row r="37" spans="1:16" ht="12.75">
      <c r="A37" s="25" t="s">
        <v>47</v>
      </c>
      <c s="29" t="s">
        <v>82</v>
      </c>
      <c s="29" t="s">
        <v>83</v>
      </c>
      <c s="25" t="s">
        <v>84</v>
      </c>
      <c s="30" t="s">
        <v>85</v>
      </c>
      <c s="31" t="s">
        <v>51</v>
      </c>
      <c s="32">
        <v>1</v>
      </c>
      <c s="33">
        <v>0</v>
      </c>
      <c s="33">
        <f>ROUND(ROUND(H37,2)*ROUND(G37,3),2)</f>
      </c>
      <c s="31" t="s">
        <v>52</v>
      </c>
      <c r="O37">
        <f>(I37*21)/100</f>
      </c>
      <c t="s">
        <v>23</v>
      </c>
    </row>
    <row r="38" spans="1:5" ht="63.75">
      <c r="A38" s="34" t="s">
        <v>53</v>
      </c>
      <c r="E38" s="35" t="s">
        <v>86</v>
      </c>
    </row>
    <row r="39" spans="1:5" ht="12.75">
      <c r="A39" s="36" t="s">
        <v>55</v>
      </c>
      <c r="E39" s="37" t="s">
        <v>56</v>
      </c>
    </row>
    <row r="40" spans="1:5" ht="12.75">
      <c r="A40" t="s">
        <v>57</v>
      </c>
      <c r="E40" s="35" t="s">
        <v>70</v>
      </c>
    </row>
    <row r="41" spans="1:16" ht="12.75">
      <c r="A41" s="25" t="s">
        <v>47</v>
      </c>
      <c s="29" t="s">
        <v>40</v>
      </c>
      <c s="29" t="s">
        <v>83</v>
      </c>
      <c s="25" t="s">
        <v>87</v>
      </c>
      <c s="30" t="s">
        <v>85</v>
      </c>
      <c s="31" t="s">
        <v>51</v>
      </c>
      <c s="32">
        <v>1</v>
      </c>
      <c s="33">
        <v>0</v>
      </c>
      <c s="33">
        <f>ROUND(ROUND(H41,2)*ROUND(G41,3),2)</f>
      </c>
      <c s="31" t="s">
        <v>52</v>
      </c>
      <c r="O41">
        <f>(I41*21)/100</f>
      </c>
      <c t="s">
        <v>23</v>
      </c>
    </row>
    <row r="42" spans="1:5" ht="51">
      <c r="A42" s="34" t="s">
        <v>53</v>
      </c>
      <c r="E42" s="35" t="s">
        <v>88</v>
      </c>
    </row>
    <row r="43" spans="1:5" ht="12.75">
      <c r="A43" s="36" t="s">
        <v>55</v>
      </c>
      <c r="E43" s="37" t="s">
        <v>56</v>
      </c>
    </row>
    <row r="44" spans="1:5" ht="12.75">
      <c r="A44" t="s">
        <v>57</v>
      </c>
      <c r="E44" s="35" t="s">
        <v>70</v>
      </c>
    </row>
    <row r="45" spans="1:16" ht="12.75">
      <c r="A45" s="25" t="s">
        <v>47</v>
      </c>
      <c s="29" t="s">
        <v>42</v>
      </c>
      <c s="29" t="s">
        <v>89</v>
      </c>
      <c s="25" t="s">
        <v>67</v>
      </c>
      <c s="30" t="s">
        <v>90</v>
      </c>
      <c s="31" t="s">
        <v>51</v>
      </c>
      <c s="32">
        <v>1</v>
      </c>
      <c s="33">
        <v>0</v>
      </c>
      <c s="33">
        <f>ROUND(ROUND(H45,2)*ROUND(G45,3),2)</f>
      </c>
      <c s="31" t="s">
        <v>52</v>
      </c>
      <c r="O45">
        <f>(I45*21)/100</f>
      </c>
      <c t="s">
        <v>23</v>
      </c>
    </row>
    <row r="46" spans="1:5" ht="89.25">
      <c r="A46" s="34" t="s">
        <v>53</v>
      </c>
      <c r="E46" s="35" t="s">
        <v>91</v>
      </c>
    </row>
    <row r="47" spans="1:5" ht="12.75">
      <c r="A47" s="36" t="s">
        <v>55</v>
      </c>
      <c r="E47" s="37" t="s">
        <v>56</v>
      </c>
    </row>
    <row r="48" spans="1:5" ht="12.75">
      <c r="A48" t="s">
        <v>57</v>
      </c>
      <c r="E48" s="35" t="s">
        <v>70</v>
      </c>
    </row>
    <row r="49" spans="1:16" ht="12.75">
      <c r="A49" s="25" t="s">
        <v>47</v>
      </c>
      <c s="29" t="s">
        <v>44</v>
      </c>
      <c s="29" t="s">
        <v>89</v>
      </c>
      <c s="25" t="s">
        <v>71</v>
      </c>
      <c s="30" t="s">
        <v>90</v>
      </c>
      <c s="31" t="s">
        <v>51</v>
      </c>
      <c s="32">
        <v>1</v>
      </c>
      <c s="33">
        <v>0</v>
      </c>
      <c s="33">
        <f>ROUND(ROUND(H49,2)*ROUND(G49,3),2)</f>
      </c>
      <c s="31" t="s">
        <v>52</v>
      </c>
      <c r="O49">
        <f>(I49*21)/100</f>
      </c>
      <c t="s">
        <v>23</v>
      </c>
    </row>
    <row r="50" spans="1:5" ht="12.75">
      <c r="A50" s="34" t="s">
        <v>53</v>
      </c>
      <c r="E50" s="35" t="s">
        <v>92</v>
      </c>
    </row>
    <row r="51" spans="1:5" ht="12.75">
      <c r="A51" s="36" t="s">
        <v>55</v>
      </c>
      <c r="E51" s="37" t="s">
        <v>56</v>
      </c>
    </row>
    <row r="52" spans="1:5" ht="12.75">
      <c r="A52" t="s">
        <v>57</v>
      </c>
      <c r="E52" s="35" t="s">
        <v>70</v>
      </c>
    </row>
    <row r="53" spans="1:16" ht="12.75">
      <c r="A53" s="25" t="s">
        <v>47</v>
      </c>
      <c s="29" t="s">
        <v>93</v>
      </c>
      <c s="29" t="s">
        <v>94</v>
      </c>
      <c s="25" t="s">
        <v>49</v>
      </c>
      <c s="30" t="s">
        <v>95</v>
      </c>
      <c s="31" t="s">
        <v>51</v>
      </c>
      <c s="32">
        <v>1</v>
      </c>
      <c s="33">
        <v>0</v>
      </c>
      <c s="33">
        <f>ROUND(ROUND(H53,2)*ROUND(G53,3),2)</f>
      </c>
      <c s="31" t="s">
        <v>52</v>
      </c>
      <c r="O53">
        <f>(I53*21)/100</f>
      </c>
      <c t="s">
        <v>23</v>
      </c>
    </row>
    <row r="54" spans="1:5" ht="12.75">
      <c r="A54" s="34" t="s">
        <v>53</v>
      </c>
      <c r="E54" s="35" t="s">
        <v>96</v>
      </c>
    </row>
    <row r="55" spans="1:5" ht="12.75">
      <c r="A55" s="36" t="s">
        <v>55</v>
      </c>
      <c r="E55" s="37" t="s">
        <v>56</v>
      </c>
    </row>
    <row r="56" spans="1:5" ht="12.75">
      <c r="A56" t="s">
        <v>57</v>
      </c>
      <c r="E56" s="35" t="s">
        <v>70</v>
      </c>
    </row>
    <row r="57" spans="1:16" ht="12.75">
      <c r="A57" s="25" t="s">
        <v>47</v>
      </c>
      <c s="29" t="s">
        <v>97</v>
      </c>
      <c s="29" t="s">
        <v>98</v>
      </c>
      <c s="25" t="s">
        <v>49</v>
      </c>
      <c s="30" t="s">
        <v>99</v>
      </c>
      <c s="31" t="s">
        <v>51</v>
      </c>
      <c s="32">
        <v>1</v>
      </c>
      <c s="33">
        <v>0</v>
      </c>
      <c s="33">
        <f>ROUND(ROUND(H57,2)*ROUND(G57,3),2)</f>
      </c>
      <c s="31" t="s">
        <v>52</v>
      </c>
      <c r="O57">
        <f>(I57*21)/100</f>
      </c>
      <c t="s">
        <v>23</v>
      </c>
    </row>
    <row r="58" spans="1:5" ht="12.75">
      <c r="A58" s="34" t="s">
        <v>53</v>
      </c>
      <c r="E58" s="35" t="s">
        <v>100</v>
      </c>
    </row>
    <row r="59" spans="1:5" ht="12.75">
      <c r="A59" s="36" t="s">
        <v>55</v>
      </c>
      <c r="E59" s="37" t="s">
        <v>56</v>
      </c>
    </row>
    <row r="60" spans="1:5" ht="12.75">
      <c r="A60" t="s">
        <v>57</v>
      </c>
      <c r="E60" s="35" t="s">
        <v>70</v>
      </c>
    </row>
    <row r="61" spans="1:16" ht="12.75">
      <c r="A61" s="25" t="s">
        <v>47</v>
      </c>
      <c s="29" t="s">
        <v>101</v>
      </c>
      <c s="29" t="s">
        <v>98</v>
      </c>
      <c s="25" t="s">
        <v>74</v>
      </c>
      <c s="30" t="s">
        <v>102</v>
      </c>
      <c s="31" t="s">
        <v>51</v>
      </c>
      <c s="32">
        <v>1</v>
      </c>
      <c s="33">
        <v>0</v>
      </c>
      <c s="33">
        <f>ROUND(ROUND(H61,2)*ROUND(G61,3),2)</f>
      </c>
      <c s="31" t="s">
        <v>52</v>
      </c>
      <c r="O61">
        <f>(I61*21)/100</f>
      </c>
      <c t="s">
        <v>23</v>
      </c>
    </row>
    <row r="62" spans="1:5" ht="38.25">
      <c r="A62" s="34" t="s">
        <v>53</v>
      </c>
      <c r="E62" s="35" t="s">
        <v>103</v>
      </c>
    </row>
    <row r="63" spans="1:5" ht="12.75">
      <c r="A63" s="36" t="s">
        <v>55</v>
      </c>
      <c r="E63" s="37" t="s">
        <v>56</v>
      </c>
    </row>
    <row r="64" spans="1:5" ht="12.75">
      <c r="A64" t="s">
        <v>57</v>
      </c>
      <c r="E64" s="35" t="s">
        <v>70</v>
      </c>
    </row>
    <row r="65" spans="1:16" ht="12.75">
      <c r="A65" s="25" t="s">
        <v>47</v>
      </c>
      <c s="29" t="s">
        <v>104</v>
      </c>
      <c s="29" t="s">
        <v>105</v>
      </c>
      <c s="25" t="s">
        <v>49</v>
      </c>
      <c s="30" t="s">
        <v>106</v>
      </c>
      <c s="31" t="s">
        <v>51</v>
      </c>
      <c s="32">
        <v>1</v>
      </c>
      <c s="33">
        <v>0</v>
      </c>
      <c s="33">
        <f>ROUND(ROUND(H65,2)*ROUND(G65,3),2)</f>
      </c>
      <c s="31" t="s">
        <v>52</v>
      </c>
      <c r="O65">
        <f>(I65*21)/100</f>
      </c>
      <c t="s">
        <v>23</v>
      </c>
    </row>
    <row r="66" spans="1:5" ht="12.75">
      <c r="A66" s="34" t="s">
        <v>53</v>
      </c>
      <c r="E66" s="35" t="s">
        <v>107</v>
      </c>
    </row>
    <row r="67" spans="1:5" ht="12.75">
      <c r="A67" s="36" t="s">
        <v>55</v>
      </c>
      <c r="E67" s="37" t="s">
        <v>56</v>
      </c>
    </row>
    <row r="68" spans="1:5" ht="63.75">
      <c r="A68" t="s">
        <v>57</v>
      </c>
      <c r="E68" s="35" t="s">
        <v>108</v>
      </c>
    </row>
    <row r="69" spans="1:16" ht="12.75">
      <c r="A69" s="25" t="s">
        <v>47</v>
      </c>
      <c s="29" t="s">
        <v>109</v>
      </c>
      <c s="29" t="s">
        <v>110</v>
      </c>
      <c s="25" t="s">
        <v>111</v>
      </c>
      <c s="30" t="s">
        <v>112</v>
      </c>
      <c s="31" t="s">
        <v>51</v>
      </c>
      <c s="32">
        <v>1</v>
      </c>
      <c s="33">
        <v>0</v>
      </c>
      <c s="33">
        <f>ROUND(ROUND(H69,2)*ROUND(G69,3),2)</f>
      </c>
      <c s="31" t="s">
        <v>52</v>
      </c>
      <c r="O69">
        <f>(I69*21)/100</f>
      </c>
      <c t="s">
        <v>23</v>
      </c>
    </row>
    <row r="70" spans="1:5" ht="12.75">
      <c r="A70" s="34" t="s">
        <v>53</v>
      </c>
      <c r="E70" s="35" t="s">
        <v>113</v>
      </c>
    </row>
    <row r="71" spans="1:5" ht="12.75">
      <c r="A71" s="36" t="s">
        <v>55</v>
      </c>
      <c r="E71" s="37" t="s">
        <v>56</v>
      </c>
    </row>
    <row r="72" spans="1:5" ht="12.75">
      <c r="A72" t="s">
        <v>57</v>
      </c>
      <c r="E72" s="35" t="s">
        <v>70</v>
      </c>
    </row>
    <row r="73" spans="1:16" ht="12.75">
      <c r="A73" s="25" t="s">
        <v>47</v>
      </c>
      <c s="29" t="s">
        <v>114</v>
      </c>
      <c s="29" t="s">
        <v>110</v>
      </c>
      <c s="25" t="s">
        <v>115</v>
      </c>
      <c s="30" t="s">
        <v>116</v>
      </c>
      <c s="31" t="s">
        <v>51</v>
      </c>
      <c s="32">
        <v>1</v>
      </c>
      <c s="33">
        <v>0</v>
      </c>
      <c s="33">
        <f>ROUND(ROUND(H73,2)*ROUND(G73,3),2)</f>
      </c>
      <c s="31" t="s">
        <v>52</v>
      </c>
      <c r="O73">
        <f>(I73*21)/100</f>
      </c>
      <c t="s">
        <v>23</v>
      </c>
    </row>
    <row r="74" spans="1:5" ht="12.75">
      <c r="A74" s="34" t="s">
        <v>53</v>
      </c>
      <c r="E74" s="35" t="s">
        <v>117</v>
      </c>
    </row>
    <row r="75" spans="1:5" ht="12.75">
      <c r="A75" s="36" t="s">
        <v>55</v>
      </c>
      <c r="E75" s="37" t="s">
        <v>56</v>
      </c>
    </row>
    <row r="76" spans="1:5" ht="12.75">
      <c r="A76" t="s">
        <v>57</v>
      </c>
      <c r="E76" s="35" t="s">
        <v>70</v>
      </c>
    </row>
    <row r="77" spans="1:16" ht="12.75">
      <c r="A77" s="25" t="s">
        <v>47</v>
      </c>
      <c s="29" t="s">
        <v>118</v>
      </c>
      <c s="29" t="s">
        <v>119</v>
      </c>
      <c s="25" t="s">
        <v>49</v>
      </c>
      <c s="30" t="s">
        <v>120</v>
      </c>
      <c s="31" t="s">
        <v>121</v>
      </c>
      <c s="32">
        <v>1</v>
      </c>
      <c s="33">
        <v>0</v>
      </c>
      <c s="33">
        <f>ROUND(ROUND(H77,2)*ROUND(G77,3),2)</f>
      </c>
      <c s="31" t="s">
        <v>52</v>
      </c>
      <c r="O77">
        <f>(I77*21)/100</f>
      </c>
      <c t="s">
        <v>23</v>
      </c>
    </row>
    <row r="78" spans="1:5" ht="12.75">
      <c r="A78" s="34" t="s">
        <v>53</v>
      </c>
      <c r="E78" s="35" t="s">
        <v>122</v>
      </c>
    </row>
    <row r="79" spans="1:5" ht="12.75">
      <c r="A79" s="36" t="s">
        <v>55</v>
      </c>
      <c r="E79" s="37" t="s">
        <v>56</v>
      </c>
    </row>
    <row r="80" spans="1:5" ht="51">
      <c r="A80" t="s">
        <v>57</v>
      </c>
      <c r="E80" s="35" t="s">
        <v>123</v>
      </c>
    </row>
    <row r="81" spans="1:16" ht="12.75">
      <c r="A81" s="25" t="s">
        <v>47</v>
      </c>
      <c s="29" t="s">
        <v>124</v>
      </c>
      <c s="29" t="s">
        <v>125</v>
      </c>
      <c s="25" t="s">
        <v>74</v>
      </c>
      <c s="30" t="s">
        <v>126</v>
      </c>
      <c s="31" t="s">
        <v>127</v>
      </c>
      <c s="32">
        <v>500</v>
      </c>
      <c s="33">
        <v>0</v>
      </c>
      <c s="33">
        <f>ROUND(ROUND(H81,2)*ROUND(G81,3),2)</f>
      </c>
      <c s="31" t="s">
        <v>52</v>
      </c>
      <c r="O81">
        <f>(I81*21)/100</f>
      </c>
      <c t="s">
        <v>23</v>
      </c>
    </row>
    <row r="82" spans="1:5" ht="63.75">
      <c r="A82" s="34" t="s">
        <v>53</v>
      </c>
      <c r="E82" s="35" t="s">
        <v>128</v>
      </c>
    </row>
    <row r="83" spans="1:5" ht="12.75">
      <c r="A83" s="36" t="s">
        <v>55</v>
      </c>
      <c r="E83" s="37" t="s">
        <v>129</v>
      </c>
    </row>
    <row r="84" spans="1:5" ht="12.75">
      <c r="A84" t="s">
        <v>57</v>
      </c>
      <c r="E84" s="35" t="s">
        <v>130</v>
      </c>
    </row>
    <row r="85" spans="1:16" ht="12.75">
      <c r="A85" s="25" t="s">
        <v>47</v>
      </c>
      <c s="29" t="s">
        <v>131</v>
      </c>
      <c s="29" t="s">
        <v>132</v>
      </c>
      <c s="25" t="s">
        <v>49</v>
      </c>
      <c s="30" t="s">
        <v>133</v>
      </c>
      <c s="31" t="s">
        <v>121</v>
      </c>
      <c s="32">
        <v>1</v>
      </c>
      <c s="33">
        <v>0</v>
      </c>
      <c s="33">
        <f>ROUND(ROUND(H85,2)*ROUND(G85,3),2)</f>
      </c>
      <c s="31" t="s">
        <v>52</v>
      </c>
      <c r="O85">
        <f>(I85*21)/100</f>
      </c>
      <c t="s">
        <v>23</v>
      </c>
    </row>
    <row r="86" spans="1:5" ht="51">
      <c r="A86" s="34" t="s">
        <v>53</v>
      </c>
      <c r="E86" s="35" t="s">
        <v>134</v>
      </c>
    </row>
    <row r="87" spans="1:5" ht="12.75">
      <c r="A87" s="36" t="s">
        <v>55</v>
      </c>
      <c r="E87" s="37" t="s">
        <v>56</v>
      </c>
    </row>
    <row r="88" spans="1:5" ht="89.25">
      <c r="A88" t="s">
        <v>57</v>
      </c>
      <c r="E88" s="35" t="s">
        <v>135</v>
      </c>
    </row>
    <row r="89" spans="1:16" ht="12.75">
      <c r="A89" s="25" t="s">
        <v>47</v>
      </c>
      <c s="29" t="s">
        <v>136</v>
      </c>
      <c s="29" t="s">
        <v>137</v>
      </c>
      <c s="25" t="s">
        <v>49</v>
      </c>
      <c s="30" t="s">
        <v>138</v>
      </c>
      <c s="31" t="s">
        <v>51</v>
      </c>
      <c s="32">
        <v>1</v>
      </c>
      <c s="33">
        <v>0</v>
      </c>
      <c s="33">
        <f>ROUND(ROUND(H89,2)*ROUND(G89,3),2)</f>
      </c>
      <c s="31" t="s">
        <v>52</v>
      </c>
      <c r="O89">
        <f>(I89*21)/100</f>
      </c>
      <c t="s">
        <v>23</v>
      </c>
    </row>
    <row r="90" spans="1:5" ht="51">
      <c r="A90" s="34" t="s">
        <v>53</v>
      </c>
      <c r="E90" s="35" t="s">
        <v>139</v>
      </c>
    </row>
    <row r="91" spans="1:5" ht="12.75">
      <c r="A91" s="36" t="s">
        <v>55</v>
      </c>
      <c r="E91" s="37" t="s">
        <v>56</v>
      </c>
    </row>
    <row r="92" spans="1:5" ht="25.5">
      <c r="A92" t="s">
        <v>57</v>
      </c>
      <c r="E92" s="35" t="s">
        <v>140</v>
      </c>
    </row>
    <row r="93" spans="1:16" ht="12.75">
      <c r="A93" s="25" t="s">
        <v>47</v>
      </c>
      <c s="29" t="s">
        <v>141</v>
      </c>
      <c s="29" t="s">
        <v>142</v>
      </c>
      <c s="25" t="s">
        <v>49</v>
      </c>
      <c s="30" t="s">
        <v>143</v>
      </c>
      <c s="31" t="s">
        <v>51</v>
      </c>
      <c s="32">
        <v>1</v>
      </c>
      <c s="33">
        <v>0</v>
      </c>
      <c s="33">
        <f>ROUND(ROUND(H93,2)*ROUND(G93,3),2)</f>
      </c>
      <c s="31" t="s">
        <v>52</v>
      </c>
      <c r="O93">
        <f>(I93*21)/100</f>
      </c>
      <c t="s">
        <v>23</v>
      </c>
    </row>
    <row r="94" spans="1:5" ht="25.5">
      <c r="A94" s="34" t="s">
        <v>53</v>
      </c>
      <c r="E94" s="35" t="s">
        <v>144</v>
      </c>
    </row>
    <row r="95" spans="1:5" ht="12.75">
      <c r="A95" s="36" t="s">
        <v>55</v>
      </c>
      <c r="E95" s="37" t="s">
        <v>56</v>
      </c>
    </row>
    <row r="96" spans="1:5" ht="12.75">
      <c r="A96" t="s">
        <v>57</v>
      </c>
      <c r="E96" s="35" t="s">
        <v>145</v>
      </c>
    </row>
    <row r="97" spans="1:16" ht="12.75">
      <c r="A97" s="25" t="s">
        <v>47</v>
      </c>
      <c s="29" t="s">
        <v>146</v>
      </c>
      <c s="29" t="s">
        <v>147</v>
      </c>
      <c s="25" t="s">
        <v>49</v>
      </c>
      <c s="30" t="s">
        <v>148</v>
      </c>
      <c s="31" t="s">
        <v>51</v>
      </c>
      <c s="32">
        <v>1</v>
      </c>
      <c s="33">
        <v>0</v>
      </c>
      <c s="33">
        <f>ROUND(ROUND(H97,2)*ROUND(G97,3),2)</f>
      </c>
      <c s="31" t="s">
        <v>52</v>
      </c>
      <c r="O97">
        <f>(I97*21)/100</f>
      </c>
      <c t="s">
        <v>23</v>
      </c>
    </row>
    <row r="98" spans="1:5" ht="114.75">
      <c r="A98" s="34" t="s">
        <v>53</v>
      </c>
      <c r="E98" s="35" t="s">
        <v>149</v>
      </c>
    </row>
    <row r="99" spans="1:5" ht="12.75">
      <c r="A99" s="36" t="s">
        <v>55</v>
      </c>
      <c r="E99" s="37" t="s">
        <v>56</v>
      </c>
    </row>
    <row r="100" spans="1:5" ht="12.75">
      <c r="A100" t="s">
        <v>57</v>
      </c>
      <c r="E100" s="35" t="s">
        <v>150</v>
      </c>
    </row>
    <row r="101" spans="1:18" ht="12.75" customHeight="1">
      <c r="A101" s="6" t="s">
        <v>45</v>
      </c>
      <c s="6"/>
      <c s="39" t="s">
        <v>29</v>
      </c>
      <c s="6"/>
      <c s="27" t="s">
        <v>151</v>
      </c>
      <c s="6"/>
      <c s="6"/>
      <c s="6"/>
      <c s="40">
        <f>0+Q101</f>
      </c>
      <c s="6"/>
      <c r="O101">
        <f>0+R101</f>
      </c>
      <c r="Q101">
        <f>0+I102+I106+I110+I114+I118</f>
      </c>
      <c>
        <f>0+O102+O106+O110+O114+O118</f>
      </c>
    </row>
    <row r="102" spans="1:16" ht="12.75">
      <c r="A102" s="25" t="s">
        <v>47</v>
      </c>
      <c s="29" t="s">
        <v>152</v>
      </c>
      <c s="29" t="s">
        <v>153</v>
      </c>
      <c s="25" t="s">
        <v>49</v>
      </c>
      <c s="30" t="s">
        <v>154</v>
      </c>
      <c s="31" t="s">
        <v>155</v>
      </c>
      <c s="32">
        <v>16</v>
      </c>
      <c s="33">
        <v>0</v>
      </c>
      <c s="33">
        <f>ROUND(ROUND(H102,2)*ROUND(G102,3),2)</f>
      </c>
      <c s="31" t="s">
        <v>52</v>
      </c>
      <c r="O102">
        <f>(I102*21)/100</f>
      </c>
      <c t="s">
        <v>23</v>
      </c>
    </row>
    <row r="103" spans="1:5" ht="25.5">
      <c r="A103" s="34" t="s">
        <v>53</v>
      </c>
      <c r="E103" s="35" t="s">
        <v>156</v>
      </c>
    </row>
    <row r="104" spans="1:5" ht="12.75">
      <c r="A104" s="36" t="s">
        <v>55</v>
      </c>
      <c r="E104" s="37" t="s">
        <v>157</v>
      </c>
    </row>
    <row r="105" spans="1:5" ht="38.25">
      <c r="A105" t="s">
        <v>57</v>
      </c>
      <c r="E105" s="35" t="s">
        <v>158</v>
      </c>
    </row>
    <row r="106" spans="1:16" ht="12.75">
      <c r="A106" s="25" t="s">
        <v>47</v>
      </c>
      <c s="29" t="s">
        <v>159</v>
      </c>
      <c s="29" t="s">
        <v>160</v>
      </c>
      <c s="25" t="s">
        <v>49</v>
      </c>
      <c s="30" t="s">
        <v>161</v>
      </c>
      <c s="31" t="s">
        <v>155</v>
      </c>
      <c s="32">
        <v>16</v>
      </c>
      <c s="33">
        <v>0</v>
      </c>
      <c s="33">
        <f>ROUND(ROUND(H106,2)*ROUND(G106,3),2)</f>
      </c>
      <c s="31" t="s">
        <v>52</v>
      </c>
      <c r="O106">
        <f>(I106*21)/100</f>
      </c>
      <c t="s">
        <v>23</v>
      </c>
    </row>
    <row r="107" spans="1:5" ht="12.75">
      <c r="A107" s="34" t="s">
        <v>53</v>
      </c>
      <c r="E107" s="35" t="s">
        <v>162</v>
      </c>
    </row>
    <row r="108" spans="1:5" ht="12.75">
      <c r="A108" s="36" t="s">
        <v>55</v>
      </c>
      <c r="E108" s="37" t="s">
        <v>163</v>
      </c>
    </row>
    <row r="109" spans="1:5" ht="306">
      <c r="A109" t="s">
        <v>57</v>
      </c>
      <c r="E109" s="35" t="s">
        <v>164</v>
      </c>
    </row>
    <row r="110" spans="1:16" ht="12.75">
      <c r="A110" s="25" t="s">
        <v>47</v>
      </c>
      <c s="29" t="s">
        <v>165</v>
      </c>
      <c s="29" t="s">
        <v>166</v>
      </c>
      <c s="25" t="s">
        <v>49</v>
      </c>
      <c s="30" t="s">
        <v>167</v>
      </c>
      <c s="31" t="s">
        <v>127</v>
      </c>
      <c s="32">
        <v>80</v>
      </c>
      <c s="33">
        <v>0</v>
      </c>
      <c s="33">
        <f>ROUND(ROUND(H110,2)*ROUND(G110,3),2)</f>
      </c>
      <c s="31" t="s">
        <v>52</v>
      </c>
      <c r="O110">
        <f>(I110*21)/100</f>
      </c>
      <c t="s">
        <v>23</v>
      </c>
    </row>
    <row r="111" spans="1:5" ht="25.5">
      <c r="A111" s="34" t="s">
        <v>53</v>
      </c>
      <c r="E111" s="35" t="s">
        <v>168</v>
      </c>
    </row>
    <row r="112" spans="1:5" ht="12.75">
      <c r="A112" s="36" t="s">
        <v>55</v>
      </c>
      <c r="E112" s="37" t="s">
        <v>169</v>
      </c>
    </row>
    <row r="113" spans="1:5" ht="38.25">
      <c r="A113" t="s">
        <v>57</v>
      </c>
      <c r="E113" s="35" t="s">
        <v>170</v>
      </c>
    </row>
    <row r="114" spans="1:16" ht="12.75">
      <c r="A114" s="25" t="s">
        <v>47</v>
      </c>
      <c s="29" t="s">
        <v>171</v>
      </c>
      <c s="29" t="s">
        <v>172</v>
      </c>
      <c s="25" t="s">
        <v>49</v>
      </c>
      <c s="30" t="s">
        <v>173</v>
      </c>
      <c s="31" t="s">
        <v>127</v>
      </c>
      <c s="32">
        <v>80</v>
      </c>
      <c s="33">
        <v>0</v>
      </c>
      <c s="33">
        <f>ROUND(ROUND(H114,2)*ROUND(G114,3),2)</f>
      </c>
      <c s="31" t="s">
        <v>52</v>
      </c>
      <c r="O114">
        <f>(I114*21)/100</f>
      </c>
      <c t="s">
        <v>23</v>
      </c>
    </row>
    <row r="115" spans="1:5" ht="12.75">
      <c r="A115" s="34" t="s">
        <v>53</v>
      </c>
      <c r="E115" s="35" t="s">
        <v>174</v>
      </c>
    </row>
    <row r="116" spans="1:5" ht="12.75">
      <c r="A116" s="36" t="s">
        <v>55</v>
      </c>
      <c r="E116" s="37" t="s">
        <v>169</v>
      </c>
    </row>
    <row r="117" spans="1:5" ht="25.5">
      <c r="A117" t="s">
        <v>57</v>
      </c>
      <c r="E117" s="35" t="s">
        <v>175</v>
      </c>
    </row>
    <row r="118" spans="1:16" ht="12.75">
      <c r="A118" s="25" t="s">
        <v>47</v>
      </c>
      <c s="29" t="s">
        <v>176</v>
      </c>
      <c s="29" t="s">
        <v>177</v>
      </c>
      <c s="25" t="s">
        <v>49</v>
      </c>
      <c s="30" t="s">
        <v>178</v>
      </c>
      <c s="31" t="s">
        <v>127</v>
      </c>
      <c s="32">
        <v>18.84</v>
      </c>
      <c s="33">
        <v>0</v>
      </c>
      <c s="33">
        <f>ROUND(ROUND(H118,2)*ROUND(G118,3),2)</f>
      </c>
      <c s="31" t="s">
        <v>52</v>
      </c>
      <c r="O118">
        <f>(I118*21)/100</f>
      </c>
      <c t="s">
        <v>23</v>
      </c>
    </row>
    <row r="119" spans="1:5" ht="12.75">
      <c r="A119" s="34" t="s">
        <v>53</v>
      </c>
      <c r="E119" s="35" t="s">
        <v>179</v>
      </c>
    </row>
    <row r="120" spans="1:5" ht="12.75">
      <c r="A120" s="36" t="s">
        <v>55</v>
      </c>
      <c r="E120" s="37" t="s">
        <v>180</v>
      </c>
    </row>
    <row r="121" spans="1:5" ht="38.25">
      <c r="A121" t="s">
        <v>57</v>
      </c>
      <c r="E121" s="35" t="s">
        <v>181</v>
      </c>
    </row>
    <row r="122" spans="1:18" ht="12.75" customHeight="1">
      <c r="A122" s="6" t="s">
        <v>45</v>
      </c>
      <c s="6"/>
      <c s="39" t="s">
        <v>33</v>
      </c>
      <c s="6"/>
      <c s="27" t="s">
        <v>182</v>
      </c>
      <c s="6"/>
      <c s="6"/>
      <c s="6"/>
      <c s="40">
        <f>0+Q122</f>
      </c>
      <c s="6"/>
      <c r="O122">
        <f>0+R122</f>
      </c>
      <c r="Q122">
        <f>0+I123+I127</f>
      </c>
      <c>
        <f>0+O123+O127</f>
      </c>
    </row>
    <row r="123" spans="1:16" ht="12.75">
      <c r="A123" s="25" t="s">
        <v>47</v>
      </c>
      <c s="29" t="s">
        <v>183</v>
      </c>
      <c s="29" t="s">
        <v>184</v>
      </c>
      <c s="25" t="s">
        <v>49</v>
      </c>
      <c s="30" t="s">
        <v>185</v>
      </c>
      <c s="31" t="s">
        <v>186</v>
      </c>
      <c s="32">
        <v>0.325</v>
      </c>
      <c s="33">
        <v>0</v>
      </c>
      <c s="33">
        <f>ROUND(ROUND(H123,2)*ROUND(G123,3),2)</f>
      </c>
      <c s="31" t="s">
        <v>52</v>
      </c>
      <c r="O123">
        <f>(I123*21)/100</f>
      </c>
      <c t="s">
        <v>23</v>
      </c>
    </row>
    <row r="124" spans="1:5" ht="25.5">
      <c r="A124" s="34" t="s">
        <v>53</v>
      </c>
      <c r="E124" s="35" t="s">
        <v>187</v>
      </c>
    </row>
    <row r="125" spans="1:5" ht="12.75">
      <c r="A125" s="36" t="s">
        <v>55</v>
      </c>
      <c r="E125" s="37" t="s">
        <v>188</v>
      </c>
    </row>
    <row r="126" spans="1:5" ht="293.25">
      <c r="A126" t="s">
        <v>57</v>
      </c>
      <c r="E126" s="35" t="s">
        <v>189</v>
      </c>
    </row>
    <row r="127" spans="1:16" ht="12.75">
      <c r="A127" s="25" t="s">
        <v>47</v>
      </c>
      <c s="29" t="s">
        <v>190</v>
      </c>
      <c s="29" t="s">
        <v>191</v>
      </c>
      <c s="25" t="s">
        <v>49</v>
      </c>
      <c s="30" t="s">
        <v>192</v>
      </c>
      <c s="31" t="s">
        <v>155</v>
      </c>
      <c s="32">
        <v>1.92</v>
      </c>
      <c s="33">
        <v>0</v>
      </c>
      <c s="33">
        <f>ROUND(ROUND(H127,2)*ROUND(G127,3),2)</f>
      </c>
      <c s="31" t="s">
        <v>52</v>
      </c>
      <c r="O127">
        <f>(I127*21)/100</f>
      </c>
      <c t="s">
        <v>23</v>
      </c>
    </row>
    <row r="128" spans="1:5" ht="12.75">
      <c r="A128" s="34" t="s">
        <v>53</v>
      </c>
      <c r="E128" s="35" t="s">
        <v>193</v>
      </c>
    </row>
    <row r="129" spans="1:5" ht="12.75">
      <c r="A129" s="36" t="s">
        <v>55</v>
      </c>
      <c r="E129" s="37" t="s">
        <v>194</v>
      </c>
    </row>
    <row r="130" spans="1:5" ht="409.5">
      <c r="A130" t="s">
        <v>57</v>
      </c>
      <c r="E130" s="35" t="s">
        <v>195</v>
      </c>
    </row>
    <row r="131" spans="1:18" ht="12.75" customHeight="1">
      <c r="A131" s="6" t="s">
        <v>45</v>
      </c>
      <c s="6"/>
      <c s="39" t="s">
        <v>77</v>
      </c>
      <c s="6"/>
      <c s="27" t="s">
        <v>196</v>
      </c>
      <c s="6"/>
      <c s="6"/>
      <c s="6"/>
      <c s="40">
        <f>0+Q131</f>
      </c>
      <c s="6"/>
      <c r="O131">
        <f>0+R131</f>
      </c>
      <c r="Q131">
        <f>0+I132</f>
      </c>
      <c>
        <f>0+O132</f>
      </c>
    </row>
    <row r="132" spans="1:16" ht="12.75">
      <c r="A132" s="25" t="s">
        <v>47</v>
      </c>
      <c s="29" t="s">
        <v>197</v>
      </c>
      <c s="29" t="s">
        <v>198</v>
      </c>
      <c s="25" t="s">
        <v>49</v>
      </c>
      <c s="30" t="s">
        <v>199</v>
      </c>
      <c s="31" t="s">
        <v>127</v>
      </c>
      <c s="32">
        <v>9.72</v>
      </c>
      <c s="33">
        <v>0</v>
      </c>
      <c s="33">
        <f>ROUND(ROUND(H132,2)*ROUND(G132,3),2)</f>
      </c>
      <c s="31" t="s">
        <v>52</v>
      </c>
      <c r="O132">
        <f>(I132*21)/100</f>
      </c>
      <c t="s">
        <v>23</v>
      </c>
    </row>
    <row r="133" spans="1:5" ht="12.75">
      <c r="A133" s="34" t="s">
        <v>53</v>
      </c>
      <c r="E133" s="35" t="s">
        <v>200</v>
      </c>
    </row>
    <row r="134" spans="1:5" ht="12.75">
      <c r="A134" s="36" t="s">
        <v>55</v>
      </c>
      <c r="E134" s="37" t="s">
        <v>201</v>
      </c>
    </row>
    <row r="135" spans="1:5" ht="51">
      <c r="A135" t="s">
        <v>57</v>
      </c>
      <c r="E135" s="35" t="s">
        <v>202</v>
      </c>
    </row>
    <row r="136" spans="1:18" ht="12.75" customHeight="1">
      <c r="A136" s="6" t="s">
        <v>45</v>
      </c>
      <c s="6"/>
      <c s="39" t="s">
        <v>40</v>
      </c>
      <c s="6"/>
      <c s="27" t="s">
        <v>203</v>
      </c>
      <c s="6"/>
      <c s="6"/>
      <c s="6"/>
      <c s="40">
        <f>0+Q136</f>
      </c>
      <c s="6"/>
      <c r="O136">
        <f>0+R136</f>
      </c>
      <c r="Q136">
        <f>0+I137</f>
      </c>
      <c>
        <f>0+O137</f>
      </c>
    </row>
    <row r="137" spans="1:16" ht="12.75">
      <c r="A137" s="25" t="s">
        <v>47</v>
      </c>
      <c s="29" t="s">
        <v>204</v>
      </c>
      <c s="29" t="s">
        <v>205</v>
      </c>
      <c s="25" t="s">
        <v>49</v>
      </c>
      <c s="30" t="s">
        <v>206</v>
      </c>
      <c s="31" t="s">
        <v>207</v>
      </c>
      <c s="32">
        <v>18</v>
      </c>
      <c s="33">
        <v>0</v>
      </c>
      <c s="33">
        <f>ROUND(ROUND(H137,2)*ROUND(G137,3),2)</f>
      </c>
      <c s="31" t="s">
        <v>52</v>
      </c>
      <c r="O137">
        <f>(I137*21)/100</f>
      </c>
      <c t="s">
        <v>23</v>
      </c>
    </row>
    <row r="138" spans="1:5" ht="25.5">
      <c r="A138" s="34" t="s">
        <v>53</v>
      </c>
      <c r="E138" s="35" t="s">
        <v>208</v>
      </c>
    </row>
    <row r="139" spans="1:5" ht="12.75">
      <c r="A139" s="36" t="s">
        <v>55</v>
      </c>
      <c r="E139" s="37" t="s">
        <v>209</v>
      </c>
    </row>
    <row r="140" spans="1:5" ht="25.5">
      <c r="A140" t="s">
        <v>57</v>
      </c>
      <c r="E140" s="35" t="s">
        <v>210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3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0+O8+O17+O150+O159+O164+O241+O278</f>
      </c>
      <c t="s">
        <v>22</v>
      </c>
    </row>
    <row r="3" spans="1:16" ht="15" customHeight="1">
      <c r="A3" t="s">
        <v>12</v>
      </c>
      <c s="12" t="s">
        <v>14</v>
      </c>
      <c s="13" t="s">
        <v>15</v>
      </c>
      <c s="1"/>
      <c s="14" t="s">
        <v>16</v>
      </c>
      <c s="1"/>
      <c s="9"/>
      <c s="8" t="s">
        <v>211</v>
      </c>
      <c s="41">
        <f>0+I8+I17+I150+I159+I164+I241+I278</f>
      </c>
      <c s="10"/>
      <c r="O3" t="s">
        <v>19</v>
      </c>
      <c t="s">
        <v>23</v>
      </c>
    </row>
    <row r="4" spans="1:16" ht="15" customHeight="1">
      <c r="A4" t="s">
        <v>17</v>
      </c>
      <c s="16" t="s">
        <v>18</v>
      </c>
      <c s="17" t="s">
        <v>211</v>
      </c>
      <c s="6"/>
      <c s="18" t="s">
        <v>212</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f>
      </c>
      <c>
        <f>0+O9+O13</f>
      </c>
    </row>
    <row r="9" spans="1:16" ht="25.5">
      <c r="A9" s="25" t="s">
        <v>47</v>
      </c>
      <c s="29" t="s">
        <v>29</v>
      </c>
      <c s="29" t="s">
        <v>213</v>
      </c>
      <c s="25" t="s">
        <v>49</v>
      </c>
      <c s="30" t="s">
        <v>214</v>
      </c>
      <c s="31" t="s">
        <v>186</v>
      </c>
      <c s="32">
        <v>3180.395</v>
      </c>
      <c s="33">
        <v>0</v>
      </c>
      <c s="33">
        <f>ROUND(ROUND(H9,2)*ROUND(G9,3),2)</f>
      </c>
      <c s="31" t="s">
        <v>52</v>
      </c>
      <c r="O9">
        <f>(I9*21)/100</f>
      </c>
      <c t="s">
        <v>23</v>
      </c>
    </row>
    <row r="10" spans="1:5" ht="12.75">
      <c r="A10" s="34" t="s">
        <v>53</v>
      </c>
      <c r="E10" s="35" t="s">
        <v>49</v>
      </c>
    </row>
    <row r="11" spans="1:5" ht="153">
      <c r="A11" s="36" t="s">
        <v>55</v>
      </c>
      <c r="E11" s="37" t="s">
        <v>215</v>
      </c>
    </row>
    <row r="12" spans="1:5" ht="140.25">
      <c r="A12" t="s">
        <v>57</v>
      </c>
      <c r="E12" s="35" t="s">
        <v>216</v>
      </c>
    </row>
    <row r="13" spans="1:16" ht="25.5">
      <c r="A13" s="25" t="s">
        <v>47</v>
      </c>
      <c s="29" t="s">
        <v>23</v>
      </c>
      <c s="29" t="s">
        <v>217</v>
      </c>
      <c s="25" t="s">
        <v>49</v>
      </c>
      <c s="30" t="s">
        <v>218</v>
      </c>
      <c s="31" t="s">
        <v>186</v>
      </c>
      <c s="32">
        <v>509.703</v>
      </c>
      <c s="33">
        <v>0</v>
      </c>
      <c s="33">
        <f>ROUND(ROUND(H13,2)*ROUND(G13,3),2)</f>
      </c>
      <c s="31" t="s">
        <v>52</v>
      </c>
      <c r="O13">
        <f>(I13*21)/100</f>
      </c>
      <c t="s">
        <v>23</v>
      </c>
    </row>
    <row r="14" spans="1:5" ht="12.75">
      <c r="A14" s="34" t="s">
        <v>53</v>
      </c>
      <c r="E14" s="35" t="s">
        <v>49</v>
      </c>
    </row>
    <row r="15" spans="1:5" ht="63.75">
      <c r="A15" s="36" t="s">
        <v>55</v>
      </c>
      <c r="E15" s="37" t="s">
        <v>219</v>
      </c>
    </row>
    <row r="16" spans="1:5" ht="140.25">
      <c r="A16" t="s">
        <v>57</v>
      </c>
      <c r="E16" s="35" t="s">
        <v>216</v>
      </c>
    </row>
    <row r="17" spans="1:18" ht="12.75" customHeight="1">
      <c r="A17" s="6" t="s">
        <v>45</v>
      </c>
      <c s="6"/>
      <c s="39" t="s">
        <v>29</v>
      </c>
      <c s="6"/>
      <c s="27" t="s">
        <v>151</v>
      </c>
      <c s="6"/>
      <c s="6"/>
      <c s="6"/>
      <c s="40">
        <f>0+Q17</f>
      </c>
      <c s="6"/>
      <c r="O17">
        <f>0+R17</f>
      </c>
      <c r="Q17">
        <f>0+I18+I22+I26+I30+I34+I38+I42+I46+I50+I54+I58+I62+I66+I70+I74+I78+I82+I86+I90+I94+I98+I102+I106+I110+I114+I118+I122+I126+I130+I134+I138+I142+I146</f>
      </c>
      <c>
        <f>0+O18+O22+O26+O30+O34+O38+O42+O46+O50+O54+O58+O62+O66+O70+O74+O78+O82+O86+O90+O94+O98+O102+O106+O110+O114+O118+O122+O126+O130+O134+O138+O142+O146</f>
      </c>
    </row>
    <row r="18" spans="1:16" ht="12.75">
      <c r="A18" s="25" t="s">
        <v>47</v>
      </c>
      <c s="29" t="s">
        <v>22</v>
      </c>
      <c s="29" t="s">
        <v>220</v>
      </c>
      <c s="25" t="s">
        <v>49</v>
      </c>
      <c s="30" t="s">
        <v>221</v>
      </c>
      <c s="31" t="s">
        <v>127</v>
      </c>
      <c s="32">
        <v>90</v>
      </c>
      <c s="33">
        <v>0</v>
      </c>
      <c s="33">
        <f>ROUND(ROUND(H18,2)*ROUND(G18,3),2)</f>
      </c>
      <c s="31" t="s">
        <v>52</v>
      </c>
      <c r="O18">
        <f>(I18*21)/100</f>
      </c>
      <c t="s">
        <v>23</v>
      </c>
    </row>
    <row r="19" spans="1:5" ht="51">
      <c r="A19" s="34" t="s">
        <v>53</v>
      </c>
      <c r="E19" s="35" t="s">
        <v>222</v>
      </c>
    </row>
    <row r="20" spans="1:5" ht="12.75">
      <c r="A20" s="36" t="s">
        <v>55</v>
      </c>
      <c r="E20" s="37" t="s">
        <v>223</v>
      </c>
    </row>
    <row r="21" spans="1:5" ht="38.25">
      <c r="A21" t="s">
        <v>57</v>
      </c>
      <c r="E21" s="35" t="s">
        <v>224</v>
      </c>
    </row>
    <row r="22" spans="1:16" ht="12.75">
      <c r="A22" s="25" t="s">
        <v>47</v>
      </c>
      <c s="29" t="s">
        <v>33</v>
      </c>
      <c s="29" t="s">
        <v>225</v>
      </c>
      <c s="25" t="s">
        <v>49</v>
      </c>
      <c s="30" t="s">
        <v>226</v>
      </c>
      <c s="31" t="s">
        <v>127</v>
      </c>
      <c s="32">
        <v>760</v>
      </c>
      <c s="33">
        <v>0</v>
      </c>
      <c s="33">
        <f>ROUND(ROUND(H22,2)*ROUND(G22,3),2)</f>
      </c>
      <c s="31" t="s">
        <v>52</v>
      </c>
      <c r="O22">
        <f>(I22*21)/100</f>
      </c>
      <c t="s">
        <v>23</v>
      </c>
    </row>
    <row r="23" spans="1:5" ht="38.25">
      <c r="A23" s="34" t="s">
        <v>53</v>
      </c>
      <c r="E23" s="35" t="s">
        <v>227</v>
      </c>
    </row>
    <row r="24" spans="1:5" ht="12.75">
      <c r="A24" s="36" t="s">
        <v>55</v>
      </c>
      <c r="E24" s="37" t="s">
        <v>228</v>
      </c>
    </row>
    <row r="25" spans="1:5" ht="12.75">
      <c r="A25" t="s">
        <v>57</v>
      </c>
      <c r="E25" s="35" t="s">
        <v>229</v>
      </c>
    </row>
    <row r="26" spans="1:16" ht="12.75">
      <c r="A26" s="25" t="s">
        <v>47</v>
      </c>
      <c s="29" t="s">
        <v>35</v>
      </c>
      <c s="29" t="s">
        <v>230</v>
      </c>
      <c s="25" t="s">
        <v>49</v>
      </c>
      <c s="30" t="s">
        <v>231</v>
      </c>
      <c s="31" t="s">
        <v>121</v>
      </c>
      <c s="32">
        <v>2</v>
      </c>
      <c s="33">
        <v>0</v>
      </c>
      <c s="33">
        <f>ROUND(ROUND(H26,2)*ROUND(G26,3),2)</f>
      </c>
      <c s="31" t="s">
        <v>52</v>
      </c>
      <c r="O26">
        <f>(I26*21)/100</f>
      </c>
      <c t="s">
        <v>23</v>
      </c>
    </row>
    <row r="27" spans="1:5" ht="76.5">
      <c r="A27" s="34" t="s">
        <v>53</v>
      </c>
      <c r="E27" s="35" t="s">
        <v>232</v>
      </c>
    </row>
    <row r="28" spans="1:5" ht="12.75">
      <c r="A28" s="36" t="s">
        <v>55</v>
      </c>
      <c r="E28" s="37" t="s">
        <v>233</v>
      </c>
    </row>
    <row r="29" spans="1:5" ht="165.75">
      <c r="A29" t="s">
        <v>57</v>
      </c>
      <c r="E29" s="35" t="s">
        <v>234</v>
      </c>
    </row>
    <row r="30" spans="1:16" ht="12.75">
      <c r="A30" s="25" t="s">
        <v>47</v>
      </c>
      <c s="29" t="s">
        <v>37</v>
      </c>
      <c s="29" t="s">
        <v>235</v>
      </c>
      <c s="25" t="s">
        <v>49</v>
      </c>
      <c s="30" t="s">
        <v>236</v>
      </c>
      <c s="31" t="s">
        <v>121</v>
      </c>
      <c s="32">
        <v>1</v>
      </c>
      <c s="33">
        <v>0</v>
      </c>
      <c s="33">
        <f>ROUND(ROUND(H30,2)*ROUND(G30,3),2)</f>
      </c>
      <c s="31" t="s">
        <v>52</v>
      </c>
      <c r="O30">
        <f>(I30*21)/100</f>
      </c>
      <c t="s">
        <v>23</v>
      </c>
    </row>
    <row r="31" spans="1:5" ht="76.5">
      <c r="A31" s="34" t="s">
        <v>53</v>
      </c>
      <c r="E31" s="35" t="s">
        <v>237</v>
      </c>
    </row>
    <row r="32" spans="1:5" ht="12.75">
      <c r="A32" s="36" t="s">
        <v>55</v>
      </c>
      <c r="E32" s="37" t="s">
        <v>56</v>
      </c>
    </row>
    <row r="33" spans="1:5" ht="114.75">
      <c r="A33" t="s">
        <v>57</v>
      </c>
      <c r="E33" s="35" t="s">
        <v>238</v>
      </c>
    </row>
    <row r="34" spans="1:16" ht="12.75">
      <c r="A34" s="25" t="s">
        <v>47</v>
      </c>
      <c s="29" t="s">
        <v>77</v>
      </c>
      <c s="29" t="s">
        <v>239</v>
      </c>
      <c s="25" t="s">
        <v>49</v>
      </c>
      <c s="30" t="s">
        <v>240</v>
      </c>
      <c s="31" t="s">
        <v>155</v>
      </c>
      <c s="32">
        <v>74.4</v>
      </c>
      <c s="33">
        <v>0</v>
      </c>
      <c s="33">
        <f>ROUND(ROUND(H34,2)*ROUND(G34,3),2)</f>
      </c>
      <c s="31" t="s">
        <v>52</v>
      </c>
      <c r="O34">
        <f>(I34*21)/100</f>
      </c>
      <c t="s">
        <v>23</v>
      </c>
    </row>
    <row r="35" spans="1:5" ht="25.5">
      <c r="A35" s="34" t="s">
        <v>53</v>
      </c>
      <c r="E35" s="35" t="s">
        <v>241</v>
      </c>
    </row>
    <row r="36" spans="1:5" ht="12.75">
      <c r="A36" s="36" t="s">
        <v>55</v>
      </c>
      <c r="E36" s="37" t="s">
        <v>242</v>
      </c>
    </row>
    <row r="37" spans="1:5" ht="63.75">
      <c r="A37" t="s">
        <v>57</v>
      </c>
      <c r="E37" s="35" t="s">
        <v>243</v>
      </c>
    </row>
    <row r="38" spans="1:16" ht="25.5">
      <c r="A38" s="25" t="s">
        <v>47</v>
      </c>
      <c s="29" t="s">
        <v>82</v>
      </c>
      <c s="29" t="s">
        <v>244</v>
      </c>
      <c s="25" t="s">
        <v>49</v>
      </c>
      <c s="30" t="s">
        <v>245</v>
      </c>
      <c s="31" t="s">
        <v>155</v>
      </c>
      <c s="32">
        <v>267.46</v>
      </c>
      <c s="33">
        <v>0</v>
      </c>
      <c s="33">
        <f>ROUND(ROUND(H38,2)*ROUND(G38,3),2)</f>
      </c>
      <c s="31" t="s">
        <v>52</v>
      </c>
      <c r="O38">
        <f>(I38*21)/100</f>
      </c>
      <c t="s">
        <v>23</v>
      </c>
    </row>
    <row r="39" spans="1:5" ht="51">
      <c r="A39" s="34" t="s">
        <v>53</v>
      </c>
      <c r="E39" s="35" t="s">
        <v>246</v>
      </c>
    </row>
    <row r="40" spans="1:5" ht="89.25">
      <c r="A40" s="36" t="s">
        <v>55</v>
      </c>
      <c r="E40" s="37" t="s">
        <v>247</v>
      </c>
    </row>
    <row r="41" spans="1:5" ht="63.75">
      <c r="A41" t="s">
        <v>57</v>
      </c>
      <c r="E41" s="35" t="s">
        <v>243</v>
      </c>
    </row>
    <row r="42" spans="1:16" ht="12.75">
      <c r="A42" s="25" t="s">
        <v>47</v>
      </c>
      <c s="29" t="s">
        <v>40</v>
      </c>
      <c s="29" t="s">
        <v>248</v>
      </c>
      <c s="25" t="s">
        <v>49</v>
      </c>
      <c s="30" t="s">
        <v>249</v>
      </c>
      <c s="31" t="s">
        <v>155</v>
      </c>
      <c s="32">
        <v>85.94</v>
      </c>
      <c s="33">
        <v>0</v>
      </c>
      <c s="33">
        <f>ROUND(ROUND(H42,2)*ROUND(G42,3),2)</f>
      </c>
      <c s="31" t="s">
        <v>52</v>
      </c>
      <c r="O42">
        <f>(I42*21)/100</f>
      </c>
      <c t="s">
        <v>23</v>
      </c>
    </row>
    <row r="43" spans="1:5" ht="51">
      <c r="A43" s="34" t="s">
        <v>53</v>
      </c>
      <c r="E43" s="35" t="s">
        <v>250</v>
      </c>
    </row>
    <row r="44" spans="1:5" ht="89.25">
      <c r="A44" s="36" t="s">
        <v>55</v>
      </c>
      <c r="E44" s="37" t="s">
        <v>251</v>
      </c>
    </row>
    <row r="45" spans="1:5" ht="63.75">
      <c r="A45" t="s">
        <v>57</v>
      </c>
      <c r="E45" s="35" t="s">
        <v>243</v>
      </c>
    </row>
    <row r="46" spans="1:16" ht="25.5">
      <c r="A46" s="25" t="s">
        <v>47</v>
      </c>
      <c s="29" t="s">
        <v>42</v>
      </c>
      <c s="29" t="s">
        <v>252</v>
      </c>
      <c s="25" t="s">
        <v>49</v>
      </c>
      <c s="30" t="s">
        <v>253</v>
      </c>
      <c s="31" t="s">
        <v>254</v>
      </c>
      <c s="32">
        <v>1212.9</v>
      </c>
      <c s="33">
        <v>0</v>
      </c>
      <c s="33">
        <f>ROUND(ROUND(H46,2)*ROUND(G46,3),2)</f>
      </c>
      <c s="31" t="s">
        <v>52</v>
      </c>
      <c r="O46">
        <f>(I46*21)/100</f>
      </c>
      <c t="s">
        <v>23</v>
      </c>
    </row>
    <row r="47" spans="1:5" ht="63.75">
      <c r="A47" s="34" t="s">
        <v>53</v>
      </c>
      <c r="E47" s="35" t="s">
        <v>255</v>
      </c>
    </row>
    <row r="48" spans="1:5" ht="38.25">
      <c r="A48" s="36" t="s">
        <v>55</v>
      </c>
      <c r="E48" s="37" t="s">
        <v>256</v>
      </c>
    </row>
    <row r="49" spans="1:5" ht="63.75">
      <c r="A49" t="s">
        <v>57</v>
      </c>
      <c r="E49" s="35" t="s">
        <v>243</v>
      </c>
    </row>
    <row r="50" spans="1:16" ht="25.5">
      <c r="A50" s="25" t="s">
        <v>47</v>
      </c>
      <c s="29" t="s">
        <v>44</v>
      </c>
      <c s="29" t="s">
        <v>257</v>
      </c>
      <c s="25" t="s">
        <v>49</v>
      </c>
      <c s="30" t="s">
        <v>258</v>
      </c>
      <c s="31" t="s">
        <v>259</v>
      </c>
      <c s="32">
        <v>5021.406</v>
      </c>
      <c s="33">
        <v>0</v>
      </c>
      <c s="33">
        <f>ROUND(ROUND(H50,2)*ROUND(G50,3),2)</f>
      </c>
      <c s="31" t="s">
        <v>52</v>
      </c>
      <c r="O50">
        <f>(I50*21)/100</f>
      </c>
      <c t="s">
        <v>23</v>
      </c>
    </row>
    <row r="51" spans="1:5" ht="12.75">
      <c r="A51" s="34" t="s">
        <v>53</v>
      </c>
      <c r="E51" s="35" t="s">
        <v>260</v>
      </c>
    </row>
    <row r="52" spans="1:5" ht="12.75">
      <c r="A52" s="36" t="s">
        <v>55</v>
      </c>
      <c r="E52" s="37" t="s">
        <v>261</v>
      </c>
    </row>
    <row r="53" spans="1:5" ht="25.5">
      <c r="A53" t="s">
        <v>57</v>
      </c>
      <c r="E53" s="35" t="s">
        <v>262</v>
      </c>
    </row>
    <row r="54" spans="1:16" ht="12.75">
      <c r="A54" s="25" t="s">
        <v>47</v>
      </c>
      <c s="29" t="s">
        <v>93</v>
      </c>
      <c s="29" t="s">
        <v>263</v>
      </c>
      <c s="25" t="s">
        <v>49</v>
      </c>
      <c s="30" t="s">
        <v>264</v>
      </c>
      <c s="31" t="s">
        <v>155</v>
      </c>
      <c s="32">
        <v>1728.95</v>
      </c>
      <c s="33">
        <v>0</v>
      </c>
      <c s="33">
        <f>ROUND(ROUND(H54,2)*ROUND(G54,3),2)</f>
      </c>
      <c s="31" t="s">
        <v>52</v>
      </c>
      <c r="O54">
        <f>(I54*21)/100</f>
      </c>
      <c t="s">
        <v>23</v>
      </c>
    </row>
    <row r="55" spans="1:5" ht="76.5">
      <c r="A55" s="34" t="s">
        <v>53</v>
      </c>
      <c r="E55" s="35" t="s">
        <v>265</v>
      </c>
    </row>
    <row r="56" spans="1:5" ht="102">
      <c r="A56" s="36" t="s">
        <v>55</v>
      </c>
      <c r="E56" s="37" t="s">
        <v>266</v>
      </c>
    </row>
    <row r="57" spans="1:5" ht="63.75">
      <c r="A57" t="s">
        <v>57</v>
      </c>
      <c r="E57" s="35" t="s">
        <v>243</v>
      </c>
    </row>
    <row r="58" spans="1:16" ht="12.75">
      <c r="A58" s="25" t="s">
        <v>47</v>
      </c>
      <c s="29" t="s">
        <v>97</v>
      </c>
      <c s="29" t="s">
        <v>267</v>
      </c>
      <c s="25" t="s">
        <v>49</v>
      </c>
      <c s="30" t="s">
        <v>268</v>
      </c>
      <c s="31" t="s">
        <v>254</v>
      </c>
      <c s="32">
        <v>3668</v>
      </c>
      <c s="33">
        <v>0</v>
      </c>
      <c s="33">
        <f>ROUND(ROUND(H58,2)*ROUND(G58,3),2)</f>
      </c>
      <c s="31" t="s">
        <v>52</v>
      </c>
      <c r="O58">
        <f>(I58*21)/100</f>
      </c>
      <c t="s">
        <v>23</v>
      </c>
    </row>
    <row r="59" spans="1:5" ht="63.75">
      <c r="A59" s="34" t="s">
        <v>53</v>
      </c>
      <c r="E59" s="35" t="s">
        <v>269</v>
      </c>
    </row>
    <row r="60" spans="1:5" ht="114.75">
      <c r="A60" s="36" t="s">
        <v>55</v>
      </c>
      <c r="E60" s="37" t="s">
        <v>270</v>
      </c>
    </row>
    <row r="61" spans="1:5" ht="25.5">
      <c r="A61" t="s">
        <v>57</v>
      </c>
      <c r="E61" s="35" t="s">
        <v>271</v>
      </c>
    </row>
    <row r="62" spans="1:16" ht="12.75">
      <c r="A62" s="25" t="s">
        <v>47</v>
      </c>
      <c s="29" t="s">
        <v>101</v>
      </c>
      <c s="29" t="s">
        <v>272</v>
      </c>
      <c s="25" t="s">
        <v>49</v>
      </c>
      <c s="30" t="s">
        <v>273</v>
      </c>
      <c s="31" t="s">
        <v>155</v>
      </c>
      <c s="32">
        <v>507</v>
      </c>
      <c s="33">
        <v>0</v>
      </c>
      <c s="33">
        <f>ROUND(ROUND(H62,2)*ROUND(G62,3),2)</f>
      </c>
      <c s="31" t="s">
        <v>52</v>
      </c>
      <c r="O62">
        <f>(I62*21)/100</f>
      </c>
      <c t="s">
        <v>23</v>
      </c>
    </row>
    <row r="63" spans="1:5" ht="63.75">
      <c r="A63" s="34" t="s">
        <v>53</v>
      </c>
      <c r="E63" s="35" t="s">
        <v>274</v>
      </c>
    </row>
    <row r="64" spans="1:5" ht="51">
      <c r="A64" s="36" t="s">
        <v>55</v>
      </c>
      <c r="E64" s="37" t="s">
        <v>275</v>
      </c>
    </row>
    <row r="65" spans="1:5" ht="369.75">
      <c r="A65" t="s">
        <v>57</v>
      </c>
      <c r="E65" s="35" t="s">
        <v>276</v>
      </c>
    </row>
    <row r="66" spans="1:16" ht="12.75">
      <c r="A66" s="25" t="s">
        <v>47</v>
      </c>
      <c s="29" t="s">
        <v>104</v>
      </c>
      <c s="29" t="s">
        <v>277</v>
      </c>
      <c s="25" t="s">
        <v>49</v>
      </c>
      <c s="30" t="s">
        <v>278</v>
      </c>
      <c s="31" t="s">
        <v>155</v>
      </c>
      <c s="32">
        <v>81.12</v>
      </c>
      <c s="33">
        <v>0</v>
      </c>
      <c s="33">
        <f>ROUND(ROUND(H66,2)*ROUND(G66,3),2)</f>
      </c>
      <c s="31" t="s">
        <v>52</v>
      </c>
      <c r="O66">
        <f>(I66*21)/100</f>
      </c>
      <c t="s">
        <v>23</v>
      </c>
    </row>
    <row r="67" spans="1:5" ht="76.5">
      <c r="A67" s="34" t="s">
        <v>53</v>
      </c>
      <c r="E67" s="35" t="s">
        <v>279</v>
      </c>
    </row>
    <row r="68" spans="1:5" ht="63.75">
      <c r="A68" s="36" t="s">
        <v>55</v>
      </c>
      <c r="E68" s="37" t="s">
        <v>280</v>
      </c>
    </row>
    <row r="69" spans="1:5" ht="369.75">
      <c r="A69" t="s">
        <v>57</v>
      </c>
      <c r="E69" s="35" t="s">
        <v>281</v>
      </c>
    </row>
    <row r="70" spans="1:16" ht="12.75">
      <c r="A70" s="25" t="s">
        <v>47</v>
      </c>
      <c s="29" t="s">
        <v>109</v>
      </c>
      <c s="29" t="s">
        <v>282</v>
      </c>
      <c s="25" t="s">
        <v>49</v>
      </c>
      <c s="30" t="s">
        <v>283</v>
      </c>
      <c s="31" t="s">
        <v>155</v>
      </c>
      <c s="32">
        <v>54.08</v>
      </c>
      <c s="33">
        <v>0</v>
      </c>
      <c s="33">
        <f>ROUND(ROUND(H70,2)*ROUND(G70,3),2)</f>
      </c>
      <c s="31" t="s">
        <v>52</v>
      </c>
      <c r="O70">
        <f>(I70*21)/100</f>
      </c>
      <c t="s">
        <v>23</v>
      </c>
    </row>
    <row r="71" spans="1:5" ht="76.5">
      <c r="A71" s="34" t="s">
        <v>53</v>
      </c>
      <c r="E71" s="35" t="s">
        <v>284</v>
      </c>
    </row>
    <row r="72" spans="1:5" ht="63.75">
      <c r="A72" s="36" t="s">
        <v>55</v>
      </c>
      <c r="E72" s="37" t="s">
        <v>285</v>
      </c>
    </row>
    <row r="73" spans="1:5" ht="369.75">
      <c r="A73" t="s">
        <v>57</v>
      </c>
      <c r="E73" s="35" t="s">
        <v>281</v>
      </c>
    </row>
    <row r="74" spans="1:16" ht="12.75">
      <c r="A74" s="25" t="s">
        <v>47</v>
      </c>
      <c s="29" t="s">
        <v>114</v>
      </c>
      <c s="29" t="s">
        <v>286</v>
      </c>
      <c s="25" t="s">
        <v>49</v>
      </c>
      <c s="30" t="s">
        <v>287</v>
      </c>
      <c s="31" t="s">
        <v>155</v>
      </c>
      <c s="32">
        <v>681.5</v>
      </c>
      <c s="33">
        <v>0</v>
      </c>
      <c s="33">
        <f>ROUND(ROUND(H74,2)*ROUND(G74,3),2)</f>
      </c>
      <c s="31" t="s">
        <v>52</v>
      </c>
      <c r="O74">
        <f>(I74*21)/100</f>
      </c>
      <c t="s">
        <v>23</v>
      </c>
    </row>
    <row r="75" spans="1:5" ht="38.25">
      <c r="A75" s="34" t="s">
        <v>53</v>
      </c>
      <c r="E75" s="35" t="s">
        <v>288</v>
      </c>
    </row>
    <row r="76" spans="1:5" ht="51">
      <c r="A76" s="36" t="s">
        <v>55</v>
      </c>
      <c r="E76" s="37" t="s">
        <v>289</v>
      </c>
    </row>
    <row r="77" spans="1:5" ht="306">
      <c r="A77" t="s">
        <v>57</v>
      </c>
      <c r="E77" s="35" t="s">
        <v>164</v>
      </c>
    </row>
    <row r="78" spans="1:16" ht="12.75">
      <c r="A78" s="25" t="s">
        <v>47</v>
      </c>
      <c s="29" t="s">
        <v>118</v>
      </c>
      <c s="29" t="s">
        <v>290</v>
      </c>
      <c s="25" t="s">
        <v>49</v>
      </c>
      <c s="30" t="s">
        <v>291</v>
      </c>
      <c s="31" t="s">
        <v>155</v>
      </c>
      <c s="32">
        <v>20.28</v>
      </c>
      <c s="33">
        <v>0</v>
      </c>
      <c s="33">
        <f>ROUND(ROUND(H78,2)*ROUND(G78,3),2)</f>
      </c>
      <c s="31" t="s">
        <v>52</v>
      </c>
      <c r="O78">
        <f>(I78*21)/100</f>
      </c>
      <c t="s">
        <v>23</v>
      </c>
    </row>
    <row r="79" spans="1:5" ht="25.5">
      <c r="A79" s="34" t="s">
        <v>53</v>
      </c>
      <c r="E79" s="35" t="s">
        <v>292</v>
      </c>
    </row>
    <row r="80" spans="1:5" ht="12.75">
      <c r="A80" s="36" t="s">
        <v>55</v>
      </c>
      <c r="E80" s="37" t="s">
        <v>293</v>
      </c>
    </row>
    <row r="81" spans="1:5" ht="344.25">
      <c r="A81" t="s">
        <v>57</v>
      </c>
      <c r="E81" s="35" t="s">
        <v>294</v>
      </c>
    </row>
    <row r="82" spans="1:16" ht="12.75">
      <c r="A82" s="25" t="s">
        <v>47</v>
      </c>
      <c s="29" t="s">
        <v>124</v>
      </c>
      <c s="29" t="s">
        <v>295</v>
      </c>
      <c s="25" t="s">
        <v>49</v>
      </c>
      <c s="30" t="s">
        <v>296</v>
      </c>
      <c s="31" t="s">
        <v>155</v>
      </c>
      <c s="32">
        <v>13.52</v>
      </c>
      <c s="33">
        <v>0</v>
      </c>
      <c s="33">
        <f>ROUND(ROUND(H82,2)*ROUND(G82,3),2)</f>
      </c>
      <c s="31" t="s">
        <v>52</v>
      </c>
      <c r="O82">
        <f>(I82*21)/100</f>
      </c>
      <c t="s">
        <v>23</v>
      </c>
    </row>
    <row r="83" spans="1:5" ht="25.5">
      <c r="A83" s="34" t="s">
        <v>53</v>
      </c>
      <c r="E83" s="35" t="s">
        <v>297</v>
      </c>
    </row>
    <row r="84" spans="1:5" ht="12.75">
      <c r="A84" s="36" t="s">
        <v>55</v>
      </c>
      <c r="E84" s="37" t="s">
        <v>298</v>
      </c>
    </row>
    <row r="85" spans="1:5" ht="344.25">
      <c r="A85" t="s">
        <v>57</v>
      </c>
      <c r="E85" s="35" t="s">
        <v>294</v>
      </c>
    </row>
    <row r="86" spans="1:16" ht="12.75">
      <c r="A86" s="25" t="s">
        <v>47</v>
      </c>
      <c s="29" t="s">
        <v>131</v>
      </c>
      <c s="29" t="s">
        <v>299</v>
      </c>
      <c s="25" t="s">
        <v>49</v>
      </c>
      <c s="30" t="s">
        <v>300</v>
      </c>
      <c s="31" t="s">
        <v>254</v>
      </c>
      <c s="32">
        <v>685</v>
      </c>
      <c s="33">
        <v>0</v>
      </c>
      <c s="33">
        <f>ROUND(ROUND(H86,2)*ROUND(G86,3),2)</f>
      </c>
      <c s="31" t="s">
        <v>52</v>
      </c>
      <c r="O86">
        <f>(I86*21)/100</f>
      </c>
      <c t="s">
        <v>23</v>
      </c>
    </row>
    <row r="87" spans="1:5" ht="12.75">
      <c r="A87" s="34" t="s">
        <v>53</v>
      </c>
      <c r="E87" s="35" t="s">
        <v>301</v>
      </c>
    </row>
    <row r="88" spans="1:5" ht="12.75">
      <c r="A88" s="36" t="s">
        <v>55</v>
      </c>
      <c r="E88" s="37" t="s">
        <v>302</v>
      </c>
    </row>
    <row r="89" spans="1:5" ht="63.75">
      <c r="A89" t="s">
        <v>57</v>
      </c>
      <c r="E89" s="35" t="s">
        <v>303</v>
      </c>
    </row>
    <row r="90" spans="1:16" ht="12.75">
      <c r="A90" s="25" t="s">
        <v>47</v>
      </c>
      <c s="29" t="s">
        <v>136</v>
      </c>
      <c s="29" t="s">
        <v>304</v>
      </c>
      <c s="25" t="s">
        <v>49</v>
      </c>
      <c s="30" t="s">
        <v>305</v>
      </c>
      <c s="31" t="s">
        <v>121</v>
      </c>
      <c s="32">
        <v>15</v>
      </c>
      <c s="33">
        <v>0</v>
      </c>
      <c s="33">
        <f>ROUND(ROUND(H90,2)*ROUND(G90,3),2)</f>
      </c>
      <c s="31" t="s">
        <v>52</v>
      </c>
      <c r="O90">
        <f>(I90*21)/100</f>
      </c>
      <c t="s">
        <v>23</v>
      </c>
    </row>
    <row r="91" spans="1:5" ht="25.5">
      <c r="A91" s="34" t="s">
        <v>53</v>
      </c>
      <c r="E91" s="35" t="s">
        <v>306</v>
      </c>
    </row>
    <row r="92" spans="1:5" ht="12.75">
      <c r="A92" s="36" t="s">
        <v>55</v>
      </c>
      <c r="E92" s="37" t="s">
        <v>307</v>
      </c>
    </row>
    <row r="93" spans="1:5" ht="63.75">
      <c r="A93" t="s">
        <v>57</v>
      </c>
      <c r="E93" s="35" t="s">
        <v>303</v>
      </c>
    </row>
    <row r="94" spans="1:16" ht="12.75">
      <c r="A94" s="25" t="s">
        <v>47</v>
      </c>
      <c s="29" t="s">
        <v>141</v>
      </c>
      <c s="29" t="s">
        <v>308</v>
      </c>
      <c s="25" t="s">
        <v>49</v>
      </c>
      <c s="30" t="s">
        <v>309</v>
      </c>
      <c s="31" t="s">
        <v>155</v>
      </c>
      <c s="32">
        <v>51.8</v>
      </c>
      <c s="33">
        <v>0</v>
      </c>
      <c s="33">
        <f>ROUND(ROUND(H94,2)*ROUND(G94,3),2)</f>
      </c>
      <c s="31" t="s">
        <v>52</v>
      </c>
      <c r="O94">
        <f>(I94*21)/100</f>
      </c>
      <c t="s">
        <v>23</v>
      </c>
    </row>
    <row r="95" spans="1:5" ht="25.5">
      <c r="A95" s="34" t="s">
        <v>53</v>
      </c>
      <c r="E95" s="35" t="s">
        <v>310</v>
      </c>
    </row>
    <row r="96" spans="1:5" ht="12.75">
      <c r="A96" s="36" t="s">
        <v>55</v>
      </c>
      <c r="E96" s="37" t="s">
        <v>311</v>
      </c>
    </row>
    <row r="97" spans="1:5" ht="318.75">
      <c r="A97" t="s">
        <v>57</v>
      </c>
      <c r="E97" s="35" t="s">
        <v>312</v>
      </c>
    </row>
    <row r="98" spans="1:16" ht="12.75">
      <c r="A98" s="25" t="s">
        <v>47</v>
      </c>
      <c s="29" t="s">
        <v>146</v>
      </c>
      <c s="29" t="s">
        <v>313</v>
      </c>
      <c s="25" t="s">
        <v>67</v>
      </c>
      <c s="30" t="s">
        <v>314</v>
      </c>
      <c s="31" t="s">
        <v>155</v>
      </c>
      <c s="32">
        <v>179.136</v>
      </c>
      <c s="33">
        <v>0</v>
      </c>
      <c s="33">
        <f>ROUND(ROUND(H98,2)*ROUND(G98,3),2)</f>
      </c>
      <c s="31" t="s">
        <v>52</v>
      </c>
      <c r="O98">
        <f>(I98*21)/100</f>
      </c>
      <c t="s">
        <v>23</v>
      </c>
    </row>
    <row r="99" spans="1:5" ht="38.25">
      <c r="A99" s="34" t="s">
        <v>53</v>
      </c>
      <c r="E99" s="35" t="s">
        <v>315</v>
      </c>
    </row>
    <row r="100" spans="1:5" ht="12.75">
      <c r="A100" s="36" t="s">
        <v>55</v>
      </c>
      <c r="E100" s="37" t="s">
        <v>316</v>
      </c>
    </row>
    <row r="101" spans="1:5" ht="318.75">
      <c r="A101" t="s">
        <v>57</v>
      </c>
      <c r="E101" s="35" t="s">
        <v>312</v>
      </c>
    </row>
    <row r="102" spans="1:16" ht="12.75">
      <c r="A102" s="25" t="s">
        <v>47</v>
      </c>
      <c s="29" t="s">
        <v>152</v>
      </c>
      <c s="29" t="s">
        <v>313</v>
      </c>
      <c s="25" t="s">
        <v>71</v>
      </c>
      <c s="30" t="s">
        <v>314</v>
      </c>
      <c s="31" t="s">
        <v>155</v>
      </c>
      <c s="32">
        <v>168</v>
      </c>
      <c s="33">
        <v>0</v>
      </c>
      <c s="33">
        <f>ROUND(ROUND(H102,2)*ROUND(G102,3),2)</f>
      </c>
      <c s="31" t="s">
        <v>52</v>
      </c>
      <c r="O102">
        <f>(I102*21)/100</f>
      </c>
      <c t="s">
        <v>23</v>
      </c>
    </row>
    <row r="103" spans="1:5" ht="38.25">
      <c r="A103" s="34" t="s">
        <v>53</v>
      </c>
      <c r="E103" s="35" t="s">
        <v>317</v>
      </c>
    </row>
    <row r="104" spans="1:5" ht="12.75">
      <c r="A104" s="36" t="s">
        <v>55</v>
      </c>
      <c r="E104" s="37" t="s">
        <v>318</v>
      </c>
    </row>
    <row r="105" spans="1:5" ht="318.75">
      <c r="A105" t="s">
        <v>57</v>
      </c>
      <c r="E105" s="35" t="s">
        <v>312</v>
      </c>
    </row>
    <row r="106" spans="1:16" ht="12.75">
      <c r="A106" s="25" t="s">
        <v>47</v>
      </c>
      <c s="29" t="s">
        <v>159</v>
      </c>
      <c s="29" t="s">
        <v>319</v>
      </c>
      <c s="25" t="s">
        <v>49</v>
      </c>
      <c s="30" t="s">
        <v>320</v>
      </c>
      <c s="31" t="s">
        <v>155</v>
      </c>
      <c s="32">
        <v>1009.136</v>
      </c>
      <c s="33">
        <v>0</v>
      </c>
      <c s="33">
        <f>ROUND(ROUND(H106,2)*ROUND(G106,3),2)</f>
      </c>
      <c s="31" t="s">
        <v>52</v>
      </c>
      <c r="O106">
        <f>(I106*21)/100</f>
      </c>
      <c t="s">
        <v>23</v>
      </c>
    </row>
    <row r="107" spans="1:5" ht="12.75">
      <c r="A107" s="34" t="s">
        <v>53</v>
      </c>
      <c r="E107" s="35" t="s">
        <v>49</v>
      </c>
    </row>
    <row r="108" spans="1:5" ht="89.25">
      <c r="A108" s="36" t="s">
        <v>55</v>
      </c>
      <c r="E108" s="37" t="s">
        <v>321</v>
      </c>
    </row>
    <row r="109" spans="1:5" ht="191.25">
      <c r="A109" t="s">
        <v>57</v>
      </c>
      <c r="E109" s="35" t="s">
        <v>322</v>
      </c>
    </row>
    <row r="110" spans="1:16" ht="12.75">
      <c r="A110" s="25" t="s">
        <v>47</v>
      </c>
      <c s="29" t="s">
        <v>165</v>
      </c>
      <c s="29" t="s">
        <v>323</v>
      </c>
      <c s="25" t="s">
        <v>49</v>
      </c>
      <c s="30" t="s">
        <v>324</v>
      </c>
      <c s="31" t="s">
        <v>155</v>
      </c>
      <c s="32">
        <v>580.75</v>
      </c>
      <c s="33">
        <v>0</v>
      </c>
      <c s="33">
        <f>ROUND(ROUND(H110,2)*ROUND(G110,3),2)</f>
      </c>
      <c s="31" t="s">
        <v>52</v>
      </c>
      <c r="O110">
        <f>(I110*21)/100</f>
      </c>
      <c t="s">
        <v>23</v>
      </c>
    </row>
    <row r="111" spans="1:5" ht="102">
      <c r="A111" s="34" t="s">
        <v>53</v>
      </c>
      <c r="E111" s="35" t="s">
        <v>325</v>
      </c>
    </row>
    <row r="112" spans="1:5" ht="12.75">
      <c r="A112" s="36" t="s">
        <v>55</v>
      </c>
      <c r="E112" s="37" t="s">
        <v>326</v>
      </c>
    </row>
    <row r="113" spans="1:5" ht="267.75">
      <c r="A113" t="s">
        <v>57</v>
      </c>
      <c r="E113" s="35" t="s">
        <v>327</v>
      </c>
    </row>
    <row r="114" spans="1:16" ht="12.75">
      <c r="A114" s="25" t="s">
        <v>47</v>
      </c>
      <c s="29" t="s">
        <v>171</v>
      </c>
      <c s="29" t="s">
        <v>328</v>
      </c>
      <c s="25" t="s">
        <v>49</v>
      </c>
      <c s="30" t="s">
        <v>329</v>
      </c>
      <c s="31" t="s">
        <v>155</v>
      </c>
      <c s="32">
        <v>32.06</v>
      </c>
      <c s="33">
        <v>0</v>
      </c>
      <c s="33">
        <f>ROUND(ROUND(H114,2)*ROUND(G114,3),2)</f>
      </c>
      <c s="31" t="s">
        <v>52</v>
      </c>
      <c r="O114">
        <f>(I114*21)/100</f>
      </c>
      <c t="s">
        <v>23</v>
      </c>
    </row>
    <row r="115" spans="1:5" ht="25.5">
      <c r="A115" s="34" t="s">
        <v>53</v>
      </c>
      <c r="E115" s="35" t="s">
        <v>330</v>
      </c>
    </row>
    <row r="116" spans="1:5" ht="12.75">
      <c r="A116" s="36" t="s">
        <v>55</v>
      </c>
      <c r="E116" s="37" t="s">
        <v>331</v>
      </c>
    </row>
    <row r="117" spans="1:5" ht="242.25">
      <c r="A117" t="s">
        <v>57</v>
      </c>
      <c r="E117" s="35" t="s">
        <v>332</v>
      </c>
    </row>
    <row r="118" spans="1:16" ht="12.75">
      <c r="A118" s="25" t="s">
        <v>47</v>
      </c>
      <c s="29" t="s">
        <v>176</v>
      </c>
      <c s="29" t="s">
        <v>333</v>
      </c>
      <c s="25" t="s">
        <v>49</v>
      </c>
      <c s="30" t="s">
        <v>334</v>
      </c>
      <c s="31" t="s">
        <v>155</v>
      </c>
      <c s="32">
        <v>49.15</v>
      </c>
      <c s="33">
        <v>0</v>
      </c>
      <c s="33">
        <f>ROUND(ROUND(H118,2)*ROUND(G118,3),2)</f>
      </c>
      <c s="31" t="s">
        <v>52</v>
      </c>
      <c r="O118">
        <f>(I118*21)/100</f>
      </c>
      <c t="s">
        <v>23</v>
      </c>
    </row>
    <row r="119" spans="1:5" ht="102">
      <c r="A119" s="34" t="s">
        <v>53</v>
      </c>
      <c r="E119" s="35" t="s">
        <v>335</v>
      </c>
    </row>
    <row r="120" spans="1:5" ht="12.75">
      <c r="A120" s="36" t="s">
        <v>55</v>
      </c>
      <c r="E120" s="37" t="s">
        <v>336</v>
      </c>
    </row>
    <row r="121" spans="1:5" ht="242.25">
      <c r="A121" t="s">
        <v>57</v>
      </c>
      <c r="E121" s="35" t="s">
        <v>332</v>
      </c>
    </row>
    <row r="122" spans="1:16" ht="12.75">
      <c r="A122" s="25" t="s">
        <v>47</v>
      </c>
      <c s="29" t="s">
        <v>183</v>
      </c>
      <c s="29" t="s">
        <v>337</v>
      </c>
      <c s="25" t="s">
        <v>67</v>
      </c>
      <c s="30" t="s">
        <v>338</v>
      </c>
      <c s="31" t="s">
        <v>155</v>
      </c>
      <c s="32">
        <v>225.386</v>
      </c>
      <c s="33">
        <v>0</v>
      </c>
      <c s="33">
        <f>ROUND(ROUND(H122,2)*ROUND(G122,3),2)</f>
      </c>
      <c s="31" t="s">
        <v>52</v>
      </c>
      <c r="O122">
        <f>(I122*21)/100</f>
      </c>
      <c t="s">
        <v>23</v>
      </c>
    </row>
    <row r="123" spans="1:5" ht="63.75">
      <c r="A123" s="34" t="s">
        <v>53</v>
      </c>
      <c r="E123" s="35" t="s">
        <v>339</v>
      </c>
    </row>
    <row r="124" spans="1:5" ht="38.25">
      <c r="A124" s="36" t="s">
        <v>55</v>
      </c>
      <c r="E124" s="37" t="s">
        <v>340</v>
      </c>
    </row>
    <row r="125" spans="1:5" ht="293.25">
      <c r="A125" t="s">
        <v>57</v>
      </c>
      <c r="E125" s="35" t="s">
        <v>341</v>
      </c>
    </row>
    <row r="126" spans="1:16" ht="12.75">
      <c r="A126" s="25" t="s">
        <v>47</v>
      </c>
      <c s="29" t="s">
        <v>190</v>
      </c>
      <c s="29" t="s">
        <v>337</v>
      </c>
      <c s="25" t="s">
        <v>71</v>
      </c>
      <c s="30" t="s">
        <v>338</v>
      </c>
      <c s="31" t="s">
        <v>155</v>
      </c>
      <c s="32">
        <v>168</v>
      </c>
      <c s="33">
        <v>0</v>
      </c>
      <c s="33">
        <f>ROUND(ROUND(H126,2)*ROUND(G126,3),2)</f>
      </c>
      <c s="31" t="s">
        <v>52</v>
      </c>
      <c r="O126">
        <f>(I126*21)/100</f>
      </c>
      <c t="s">
        <v>23</v>
      </c>
    </row>
    <row r="127" spans="1:5" ht="76.5">
      <c r="A127" s="34" t="s">
        <v>53</v>
      </c>
      <c r="E127" s="35" t="s">
        <v>342</v>
      </c>
    </row>
    <row r="128" spans="1:5" ht="12.75">
      <c r="A128" s="36" t="s">
        <v>55</v>
      </c>
      <c r="E128" s="37" t="s">
        <v>318</v>
      </c>
    </row>
    <row r="129" spans="1:5" ht="293.25">
      <c r="A129" t="s">
        <v>57</v>
      </c>
      <c r="E129" s="35" t="s">
        <v>341</v>
      </c>
    </row>
    <row r="130" spans="1:16" ht="12.75">
      <c r="A130" s="25" t="s">
        <v>47</v>
      </c>
      <c s="29" t="s">
        <v>197</v>
      </c>
      <c s="29" t="s">
        <v>343</v>
      </c>
      <c s="25" t="s">
        <v>49</v>
      </c>
      <c s="30" t="s">
        <v>344</v>
      </c>
      <c s="31" t="s">
        <v>127</v>
      </c>
      <c s="32">
        <v>1450.78</v>
      </c>
      <c s="33">
        <v>0</v>
      </c>
      <c s="33">
        <f>ROUND(ROUND(H130,2)*ROUND(G130,3),2)</f>
      </c>
      <c s="31" t="s">
        <v>52</v>
      </c>
      <c r="O130">
        <f>(I130*21)/100</f>
      </c>
      <c t="s">
        <v>23</v>
      </c>
    </row>
    <row r="131" spans="1:5" ht="12.75">
      <c r="A131" s="34" t="s">
        <v>53</v>
      </c>
      <c r="E131" s="35" t="s">
        <v>345</v>
      </c>
    </row>
    <row r="132" spans="1:5" ht="51">
      <c r="A132" s="36" t="s">
        <v>55</v>
      </c>
      <c r="E132" s="37" t="s">
        <v>346</v>
      </c>
    </row>
    <row r="133" spans="1:5" ht="25.5">
      <c r="A133" t="s">
        <v>57</v>
      </c>
      <c r="E133" s="35" t="s">
        <v>347</v>
      </c>
    </row>
    <row r="134" spans="1:16" ht="12.75">
      <c r="A134" s="25" t="s">
        <v>47</v>
      </c>
      <c s="29" t="s">
        <v>204</v>
      </c>
      <c s="29" t="s">
        <v>348</v>
      </c>
      <c s="25" t="s">
        <v>49</v>
      </c>
      <c s="30" t="s">
        <v>349</v>
      </c>
      <c s="31" t="s">
        <v>127</v>
      </c>
      <c s="32">
        <v>344</v>
      </c>
      <c s="33">
        <v>0</v>
      </c>
      <c s="33">
        <f>ROUND(ROUND(H134,2)*ROUND(G134,3),2)</f>
      </c>
      <c s="31" t="s">
        <v>52</v>
      </c>
      <c r="O134">
        <f>(I134*21)/100</f>
      </c>
      <c t="s">
        <v>23</v>
      </c>
    </row>
    <row r="135" spans="1:5" ht="25.5">
      <c r="A135" s="34" t="s">
        <v>53</v>
      </c>
      <c r="E135" s="35" t="s">
        <v>350</v>
      </c>
    </row>
    <row r="136" spans="1:5" ht="12.75">
      <c r="A136" s="36" t="s">
        <v>55</v>
      </c>
      <c r="E136" s="37" t="s">
        <v>351</v>
      </c>
    </row>
    <row r="137" spans="1:5" ht="38.25">
      <c r="A137" t="s">
        <v>57</v>
      </c>
      <c r="E137" s="35" t="s">
        <v>352</v>
      </c>
    </row>
    <row r="138" spans="1:16" ht="12.75">
      <c r="A138" s="25" t="s">
        <v>47</v>
      </c>
      <c s="29" t="s">
        <v>353</v>
      </c>
      <c s="29" t="s">
        <v>354</v>
      </c>
      <c s="25" t="s">
        <v>49</v>
      </c>
      <c s="30" t="s">
        <v>355</v>
      </c>
      <c s="31" t="s">
        <v>127</v>
      </c>
      <c s="32">
        <v>344</v>
      </c>
      <c s="33">
        <v>0</v>
      </c>
      <c s="33">
        <f>ROUND(ROUND(H138,2)*ROUND(G138,3),2)</f>
      </c>
      <c s="31" t="s">
        <v>52</v>
      </c>
      <c r="O138">
        <f>(I138*21)/100</f>
      </c>
      <c t="s">
        <v>23</v>
      </c>
    </row>
    <row r="139" spans="1:5" ht="12.75">
      <c r="A139" s="34" t="s">
        <v>53</v>
      </c>
      <c r="E139" s="35" t="s">
        <v>49</v>
      </c>
    </row>
    <row r="140" spans="1:5" ht="12.75">
      <c r="A140" s="36" t="s">
        <v>55</v>
      </c>
      <c r="E140" s="37" t="s">
        <v>356</v>
      </c>
    </row>
    <row r="141" spans="1:5" ht="25.5">
      <c r="A141" t="s">
        <v>57</v>
      </c>
      <c r="E141" s="35" t="s">
        <v>357</v>
      </c>
    </row>
    <row r="142" spans="1:16" ht="12.75">
      <c r="A142" s="25" t="s">
        <v>47</v>
      </c>
      <c s="29" t="s">
        <v>358</v>
      </c>
      <c s="29" t="s">
        <v>359</v>
      </c>
      <c s="25" t="s">
        <v>49</v>
      </c>
      <c s="30" t="s">
        <v>360</v>
      </c>
      <c s="31" t="s">
        <v>127</v>
      </c>
      <c s="32">
        <v>344</v>
      </c>
      <c s="33">
        <v>0</v>
      </c>
      <c s="33">
        <f>ROUND(ROUND(H142,2)*ROUND(G142,3),2)</f>
      </c>
      <c s="31" t="s">
        <v>52</v>
      </c>
      <c r="O142">
        <f>(I142*21)/100</f>
      </c>
      <c t="s">
        <v>23</v>
      </c>
    </row>
    <row r="143" spans="1:5" ht="12.75">
      <c r="A143" s="34" t="s">
        <v>53</v>
      </c>
      <c r="E143" s="35" t="s">
        <v>49</v>
      </c>
    </row>
    <row r="144" spans="1:5" ht="12.75">
      <c r="A144" s="36" t="s">
        <v>55</v>
      </c>
      <c r="E144" s="37" t="s">
        <v>361</v>
      </c>
    </row>
    <row r="145" spans="1:5" ht="38.25">
      <c r="A145" t="s">
        <v>57</v>
      </c>
      <c r="E145" s="35" t="s">
        <v>362</v>
      </c>
    </row>
    <row r="146" spans="1:16" ht="12.75">
      <c r="A146" s="25" t="s">
        <v>47</v>
      </c>
      <c s="29" t="s">
        <v>363</v>
      </c>
      <c s="29" t="s">
        <v>177</v>
      </c>
      <c s="25" t="s">
        <v>49</v>
      </c>
      <c s="30" t="s">
        <v>178</v>
      </c>
      <c s="31" t="s">
        <v>127</v>
      </c>
      <c s="32">
        <v>120</v>
      </c>
      <c s="33">
        <v>0</v>
      </c>
      <c s="33">
        <f>ROUND(ROUND(H146,2)*ROUND(G146,3),2)</f>
      </c>
      <c s="31" t="s">
        <v>52</v>
      </c>
      <c r="O146">
        <f>(I146*21)/100</f>
      </c>
      <c t="s">
        <v>23</v>
      </c>
    </row>
    <row r="147" spans="1:5" ht="51">
      <c r="A147" s="34" t="s">
        <v>53</v>
      </c>
      <c r="E147" s="35" t="s">
        <v>364</v>
      </c>
    </row>
    <row r="148" spans="1:5" ht="12.75">
      <c r="A148" s="36" t="s">
        <v>55</v>
      </c>
      <c r="E148" s="37" t="s">
        <v>365</v>
      </c>
    </row>
    <row r="149" spans="1:5" ht="38.25">
      <c r="A149" t="s">
        <v>57</v>
      </c>
      <c r="E149" s="35" t="s">
        <v>181</v>
      </c>
    </row>
    <row r="150" spans="1:18" ht="12.75" customHeight="1">
      <c r="A150" s="6" t="s">
        <v>45</v>
      </c>
      <c s="6"/>
      <c s="39" t="s">
        <v>23</v>
      </c>
      <c s="6"/>
      <c s="27" t="s">
        <v>366</v>
      </c>
      <c s="6"/>
      <c s="6"/>
      <c s="6"/>
      <c s="40">
        <f>0+Q150</f>
      </c>
      <c s="6"/>
      <c r="O150">
        <f>0+R150</f>
      </c>
      <c r="Q150">
        <f>0+I151+I155</f>
      </c>
      <c>
        <f>0+O151+O155</f>
      </c>
    </row>
    <row r="151" spans="1:16" ht="12.75">
      <c r="A151" s="25" t="s">
        <v>47</v>
      </c>
      <c s="29" t="s">
        <v>367</v>
      </c>
      <c s="29" t="s">
        <v>368</v>
      </c>
      <c s="25" t="s">
        <v>49</v>
      </c>
      <c s="30" t="s">
        <v>369</v>
      </c>
      <c s="31" t="s">
        <v>254</v>
      </c>
      <c s="32">
        <v>42</v>
      </c>
      <c s="33">
        <v>0</v>
      </c>
      <c s="33">
        <f>ROUND(ROUND(H151,2)*ROUND(G151,3),2)</f>
      </c>
      <c s="31" t="s">
        <v>52</v>
      </c>
      <c r="O151">
        <f>(I151*21)/100</f>
      </c>
      <c t="s">
        <v>23</v>
      </c>
    </row>
    <row r="152" spans="1:5" ht="76.5">
      <c r="A152" s="34" t="s">
        <v>53</v>
      </c>
      <c r="E152" s="35" t="s">
        <v>370</v>
      </c>
    </row>
    <row r="153" spans="1:5" ht="12.75">
      <c r="A153" s="36" t="s">
        <v>55</v>
      </c>
      <c r="E153" s="37" t="s">
        <v>371</v>
      </c>
    </row>
    <row r="154" spans="1:5" ht="165.75">
      <c r="A154" t="s">
        <v>57</v>
      </c>
      <c r="E154" s="35" t="s">
        <v>372</v>
      </c>
    </row>
    <row r="155" spans="1:16" ht="12.75">
      <c r="A155" s="25" t="s">
        <v>47</v>
      </c>
      <c s="29" t="s">
        <v>373</v>
      </c>
      <c s="29" t="s">
        <v>374</v>
      </c>
      <c s="25" t="s">
        <v>49</v>
      </c>
      <c s="30" t="s">
        <v>375</v>
      </c>
      <c s="31" t="s">
        <v>127</v>
      </c>
      <c s="32">
        <v>96.6</v>
      </c>
      <c s="33">
        <v>0</v>
      </c>
      <c s="33">
        <f>ROUND(ROUND(H155,2)*ROUND(G155,3),2)</f>
      </c>
      <c s="31" t="s">
        <v>52</v>
      </c>
      <c r="O155">
        <f>(I155*21)/100</f>
      </c>
      <c t="s">
        <v>23</v>
      </c>
    </row>
    <row r="156" spans="1:5" ht="38.25">
      <c r="A156" s="34" t="s">
        <v>53</v>
      </c>
      <c r="E156" s="35" t="s">
        <v>376</v>
      </c>
    </row>
    <row r="157" spans="1:5" ht="12.75">
      <c r="A157" s="36" t="s">
        <v>55</v>
      </c>
      <c r="E157" s="37" t="s">
        <v>377</v>
      </c>
    </row>
    <row r="158" spans="1:5" ht="51">
      <c r="A158" t="s">
        <v>57</v>
      </c>
      <c r="E158" s="35" t="s">
        <v>378</v>
      </c>
    </row>
    <row r="159" spans="1:18" ht="12.75" customHeight="1">
      <c r="A159" s="6" t="s">
        <v>45</v>
      </c>
      <c s="6"/>
      <c s="39" t="s">
        <v>33</v>
      </c>
      <c s="6"/>
      <c s="27" t="s">
        <v>182</v>
      </c>
      <c s="6"/>
      <c s="6"/>
      <c s="6"/>
      <c s="40">
        <f>0+Q159</f>
      </c>
      <c s="6"/>
      <c r="O159">
        <f>0+R159</f>
      </c>
      <c r="Q159">
        <f>0+I160</f>
      </c>
      <c>
        <f>0+O160</f>
      </c>
    </row>
    <row r="160" spans="1:16" ht="12.75">
      <c r="A160" s="25" t="s">
        <v>47</v>
      </c>
      <c s="29" t="s">
        <v>379</v>
      </c>
      <c s="29" t="s">
        <v>380</v>
      </c>
      <c s="25" t="s">
        <v>49</v>
      </c>
      <c s="30" t="s">
        <v>381</v>
      </c>
      <c s="31" t="s">
        <v>155</v>
      </c>
      <c s="32">
        <v>0.4</v>
      </c>
      <c s="33">
        <v>0</v>
      </c>
      <c s="33">
        <f>ROUND(ROUND(H160,2)*ROUND(G160,3),2)</f>
      </c>
      <c s="31" t="s">
        <v>52</v>
      </c>
      <c r="O160">
        <f>(I160*21)/100</f>
      </c>
      <c t="s">
        <v>23</v>
      </c>
    </row>
    <row r="161" spans="1:5" ht="12.75">
      <c r="A161" s="34" t="s">
        <v>53</v>
      </c>
      <c r="E161" s="35" t="s">
        <v>382</v>
      </c>
    </row>
    <row r="162" spans="1:5" ht="12.75">
      <c r="A162" s="36" t="s">
        <v>55</v>
      </c>
      <c r="E162" s="37" t="s">
        <v>383</v>
      </c>
    </row>
    <row r="163" spans="1:5" ht="51">
      <c r="A163" t="s">
        <v>57</v>
      </c>
      <c r="E163" s="35" t="s">
        <v>384</v>
      </c>
    </row>
    <row r="164" spans="1:18" ht="12.75" customHeight="1">
      <c r="A164" s="6" t="s">
        <v>45</v>
      </c>
      <c s="6"/>
      <c s="39" t="s">
        <v>35</v>
      </c>
      <c s="6"/>
      <c s="27" t="s">
        <v>385</v>
      </c>
      <c s="6"/>
      <c s="6"/>
      <c s="6"/>
      <c s="40">
        <f>0+Q164</f>
      </c>
      <c s="6"/>
      <c r="O164">
        <f>0+R164</f>
      </c>
      <c r="Q164">
        <f>0+I165+I169+I173+I177+I181+I185+I189+I193+I197+I201+I205+I209+I213+I217+I221+I225+I229+I233+I237</f>
      </c>
      <c>
        <f>0+O165+O169+O173+O177+O181+O185+O189+O193+O197+O201+O205+O209+O213+O217+O221+O225+O229+O233+O237</f>
      </c>
    </row>
    <row r="165" spans="1:16" ht="12.75">
      <c r="A165" s="25" t="s">
        <v>47</v>
      </c>
      <c s="29" t="s">
        <v>386</v>
      </c>
      <c s="29" t="s">
        <v>387</v>
      </c>
      <c s="25" t="s">
        <v>49</v>
      </c>
      <c s="30" t="s">
        <v>388</v>
      </c>
      <c s="31" t="s">
        <v>127</v>
      </c>
      <c s="32">
        <v>1312.6</v>
      </c>
      <c s="33">
        <v>0</v>
      </c>
      <c s="33">
        <f>ROUND(ROUND(H165,2)*ROUND(G165,3),2)</f>
      </c>
      <c s="31" t="s">
        <v>52</v>
      </c>
      <c r="O165">
        <f>(I165*21)/100</f>
      </c>
      <c t="s">
        <v>23</v>
      </c>
    </row>
    <row r="166" spans="1:5" ht="51">
      <c r="A166" s="34" t="s">
        <v>53</v>
      </c>
      <c r="E166" s="35" t="s">
        <v>389</v>
      </c>
    </row>
    <row r="167" spans="1:5" ht="51">
      <c r="A167" s="36" t="s">
        <v>55</v>
      </c>
      <c r="E167" s="37" t="s">
        <v>390</v>
      </c>
    </row>
    <row r="168" spans="1:5" ht="51">
      <c r="A168" t="s">
        <v>57</v>
      </c>
      <c r="E168" s="35" t="s">
        <v>391</v>
      </c>
    </row>
    <row r="169" spans="1:16" ht="12.75">
      <c r="A169" s="25" t="s">
        <v>47</v>
      </c>
      <c s="29" t="s">
        <v>392</v>
      </c>
      <c s="29" t="s">
        <v>393</v>
      </c>
      <c s="25" t="s">
        <v>49</v>
      </c>
      <c s="30" t="s">
        <v>394</v>
      </c>
      <c s="31" t="s">
        <v>127</v>
      </c>
      <c s="32">
        <v>134</v>
      </c>
      <c s="33">
        <v>0</v>
      </c>
      <c s="33">
        <f>ROUND(ROUND(H169,2)*ROUND(G169,3),2)</f>
      </c>
      <c s="31" t="s">
        <v>52</v>
      </c>
      <c r="O169">
        <f>(I169*21)/100</f>
      </c>
      <c t="s">
        <v>23</v>
      </c>
    </row>
    <row r="170" spans="1:5" ht="51">
      <c r="A170" s="34" t="s">
        <v>53</v>
      </c>
      <c r="E170" s="35" t="s">
        <v>395</v>
      </c>
    </row>
    <row r="171" spans="1:5" ht="38.25">
      <c r="A171" s="36" t="s">
        <v>55</v>
      </c>
      <c r="E171" s="37" t="s">
        <v>396</v>
      </c>
    </row>
    <row r="172" spans="1:5" ht="51">
      <c r="A172" t="s">
        <v>57</v>
      </c>
      <c r="E172" s="35" t="s">
        <v>391</v>
      </c>
    </row>
    <row r="173" spans="1:16" ht="12.75">
      <c r="A173" s="25" t="s">
        <v>47</v>
      </c>
      <c s="29" t="s">
        <v>397</v>
      </c>
      <c s="29" t="s">
        <v>398</v>
      </c>
      <c s="25" t="s">
        <v>49</v>
      </c>
      <c s="30" t="s">
        <v>399</v>
      </c>
      <c s="31" t="s">
        <v>127</v>
      </c>
      <c s="32">
        <v>150</v>
      </c>
      <c s="33">
        <v>0</v>
      </c>
      <c s="33">
        <f>ROUND(ROUND(H173,2)*ROUND(G173,3),2)</f>
      </c>
      <c s="31" t="s">
        <v>52</v>
      </c>
      <c r="O173">
        <f>(I173*21)/100</f>
      </c>
      <c t="s">
        <v>23</v>
      </c>
    </row>
    <row r="174" spans="1:5" ht="51">
      <c r="A174" s="34" t="s">
        <v>53</v>
      </c>
      <c r="E174" s="35" t="s">
        <v>400</v>
      </c>
    </row>
    <row r="175" spans="1:5" ht="12.75">
      <c r="A175" s="36" t="s">
        <v>55</v>
      </c>
      <c r="E175" s="37" t="s">
        <v>401</v>
      </c>
    </row>
    <row r="176" spans="1:5" ht="51">
      <c r="A176" t="s">
        <v>57</v>
      </c>
      <c r="E176" s="35" t="s">
        <v>391</v>
      </c>
    </row>
    <row r="177" spans="1:16" ht="12.75">
      <c r="A177" s="25" t="s">
        <v>47</v>
      </c>
      <c s="29" t="s">
        <v>402</v>
      </c>
      <c s="29" t="s">
        <v>403</v>
      </c>
      <c s="25" t="s">
        <v>49</v>
      </c>
      <c s="30" t="s">
        <v>404</v>
      </c>
      <c s="31" t="s">
        <v>127</v>
      </c>
      <c s="32">
        <v>150</v>
      </c>
      <c s="33">
        <v>0</v>
      </c>
      <c s="33">
        <f>ROUND(ROUND(H177,2)*ROUND(G177,3),2)</f>
      </c>
      <c s="31" t="s">
        <v>52</v>
      </c>
      <c r="O177">
        <f>(I177*21)/100</f>
      </c>
      <c t="s">
        <v>23</v>
      </c>
    </row>
    <row r="178" spans="1:5" ht="25.5">
      <c r="A178" s="34" t="s">
        <v>53</v>
      </c>
      <c r="E178" s="35" t="s">
        <v>405</v>
      </c>
    </row>
    <row r="179" spans="1:5" ht="12.75">
      <c r="A179" s="36" t="s">
        <v>55</v>
      </c>
      <c r="E179" s="37" t="s">
        <v>401</v>
      </c>
    </row>
    <row r="180" spans="1:5" ht="102">
      <c r="A180" t="s">
        <v>57</v>
      </c>
      <c r="E180" s="35" t="s">
        <v>406</v>
      </c>
    </row>
    <row r="181" spans="1:16" ht="12.75">
      <c r="A181" s="25" t="s">
        <v>47</v>
      </c>
      <c s="29" t="s">
        <v>407</v>
      </c>
      <c s="29" t="s">
        <v>408</v>
      </c>
      <c s="25" t="s">
        <v>49</v>
      </c>
      <c s="30" t="s">
        <v>409</v>
      </c>
      <c s="31" t="s">
        <v>127</v>
      </c>
      <c s="32">
        <v>15787</v>
      </c>
      <c s="33">
        <v>0</v>
      </c>
      <c s="33">
        <f>ROUND(ROUND(H181,2)*ROUND(G181,3),2)</f>
      </c>
      <c s="31" t="s">
        <v>52</v>
      </c>
      <c r="O181">
        <f>(I181*21)/100</f>
      </c>
      <c t="s">
        <v>23</v>
      </c>
    </row>
    <row r="182" spans="1:5" ht="114.75">
      <c r="A182" s="34" t="s">
        <v>53</v>
      </c>
      <c r="E182" s="35" t="s">
        <v>410</v>
      </c>
    </row>
    <row r="183" spans="1:5" ht="38.25">
      <c r="A183" s="36" t="s">
        <v>55</v>
      </c>
      <c r="E183" s="37" t="s">
        <v>411</v>
      </c>
    </row>
    <row r="184" spans="1:5" ht="76.5">
      <c r="A184" t="s">
        <v>57</v>
      </c>
      <c r="E184" s="35" t="s">
        <v>412</v>
      </c>
    </row>
    <row r="185" spans="1:16" ht="12.75">
      <c r="A185" s="25" t="s">
        <v>47</v>
      </c>
      <c s="29" t="s">
        <v>413</v>
      </c>
      <c s="29" t="s">
        <v>414</v>
      </c>
      <c s="25" t="s">
        <v>49</v>
      </c>
      <c s="30" t="s">
        <v>415</v>
      </c>
      <c s="31" t="s">
        <v>127</v>
      </c>
      <c s="32">
        <v>296</v>
      </c>
      <c s="33">
        <v>0</v>
      </c>
      <c s="33">
        <f>ROUND(ROUND(H185,2)*ROUND(G185,3),2)</f>
      </c>
      <c s="31" t="s">
        <v>52</v>
      </c>
      <c r="O185">
        <f>(I185*21)/100</f>
      </c>
      <c t="s">
        <v>23</v>
      </c>
    </row>
    <row r="186" spans="1:5" ht="51">
      <c r="A186" s="34" t="s">
        <v>53</v>
      </c>
      <c r="E186" s="35" t="s">
        <v>416</v>
      </c>
    </row>
    <row r="187" spans="1:5" ht="12.75">
      <c r="A187" s="36" t="s">
        <v>55</v>
      </c>
      <c r="E187" s="37" t="s">
        <v>417</v>
      </c>
    </row>
    <row r="188" spans="1:5" ht="102">
      <c r="A188" t="s">
        <v>57</v>
      </c>
      <c r="E188" s="35" t="s">
        <v>406</v>
      </c>
    </row>
    <row r="189" spans="1:16" ht="12.75">
      <c r="A189" s="25" t="s">
        <v>47</v>
      </c>
      <c s="29" t="s">
        <v>418</v>
      </c>
      <c s="29" t="s">
        <v>419</v>
      </c>
      <c s="25" t="s">
        <v>49</v>
      </c>
      <c s="30" t="s">
        <v>420</v>
      </c>
      <c s="31" t="s">
        <v>127</v>
      </c>
      <c s="32">
        <v>39</v>
      </c>
      <c s="33">
        <v>0</v>
      </c>
      <c s="33">
        <f>ROUND(ROUND(H189,2)*ROUND(G189,3),2)</f>
      </c>
      <c s="31" t="s">
        <v>52</v>
      </c>
      <c r="O189">
        <f>(I189*21)/100</f>
      </c>
      <c t="s">
        <v>23</v>
      </c>
    </row>
    <row r="190" spans="1:5" ht="51">
      <c r="A190" s="34" t="s">
        <v>53</v>
      </c>
      <c r="E190" s="35" t="s">
        <v>421</v>
      </c>
    </row>
    <row r="191" spans="1:5" ht="12.75">
      <c r="A191" s="36" t="s">
        <v>55</v>
      </c>
      <c r="E191" s="37" t="s">
        <v>422</v>
      </c>
    </row>
    <row r="192" spans="1:5" ht="102">
      <c r="A192" t="s">
        <v>57</v>
      </c>
      <c r="E192" s="35" t="s">
        <v>406</v>
      </c>
    </row>
    <row r="193" spans="1:16" ht="12.75">
      <c r="A193" s="25" t="s">
        <v>47</v>
      </c>
      <c s="29" t="s">
        <v>423</v>
      </c>
      <c s="29" t="s">
        <v>424</v>
      </c>
      <c s="25" t="s">
        <v>49</v>
      </c>
      <c s="30" t="s">
        <v>425</v>
      </c>
      <c s="31" t="s">
        <v>127</v>
      </c>
      <c s="32">
        <v>15787</v>
      </c>
      <c s="33">
        <v>0</v>
      </c>
      <c s="33">
        <f>ROUND(ROUND(H193,2)*ROUND(G193,3),2)</f>
      </c>
      <c s="31" t="s">
        <v>52</v>
      </c>
      <c r="O193">
        <f>(I193*21)/100</f>
      </c>
      <c t="s">
        <v>23</v>
      </c>
    </row>
    <row r="194" spans="1:5" ht="25.5">
      <c r="A194" s="34" t="s">
        <v>53</v>
      </c>
      <c r="E194" s="35" t="s">
        <v>426</v>
      </c>
    </row>
    <row r="195" spans="1:5" ht="38.25">
      <c r="A195" s="36" t="s">
        <v>55</v>
      </c>
      <c r="E195" s="37" t="s">
        <v>411</v>
      </c>
    </row>
    <row r="196" spans="1:5" ht="51">
      <c r="A196" t="s">
        <v>57</v>
      </c>
      <c r="E196" s="35" t="s">
        <v>427</v>
      </c>
    </row>
    <row r="197" spans="1:16" ht="12.75">
      <c r="A197" s="25" t="s">
        <v>47</v>
      </c>
      <c s="29" t="s">
        <v>428</v>
      </c>
      <c s="29" t="s">
        <v>429</v>
      </c>
      <c s="25" t="s">
        <v>49</v>
      </c>
      <c s="30" t="s">
        <v>430</v>
      </c>
      <c s="31" t="s">
        <v>127</v>
      </c>
      <c s="32">
        <v>20176.85</v>
      </c>
      <c s="33">
        <v>0</v>
      </c>
      <c s="33">
        <f>ROUND(ROUND(H197,2)*ROUND(G197,3),2)</f>
      </c>
      <c s="31" t="s">
        <v>52</v>
      </c>
      <c r="O197">
        <f>(I197*21)/100</f>
      </c>
      <c t="s">
        <v>23</v>
      </c>
    </row>
    <row r="198" spans="1:5" ht="25.5">
      <c r="A198" s="34" t="s">
        <v>53</v>
      </c>
      <c r="E198" s="35" t="s">
        <v>431</v>
      </c>
    </row>
    <row r="199" spans="1:5" ht="89.25">
      <c r="A199" s="36" t="s">
        <v>55</v>
      </c>
      <c r="E199" s="37" t="s">
        <v>432</v>
      </c>
    </row>
    <row r="200" spans="1:5" ht="51">
      <c r="A200" t="s">
        <v>57</v>
      </c>
      <c r="E200" s="35" t="s">
        <v>427</v>
      </c>
    </row>
    <row r="201" spans="1:16" ht="12.75">
      <c r="A201" s="25" t="s">
        <v>47</v>
      </c>
      <c s="29" t="s">
        <v>433</v>
      </c>
      <c s="29" t="s">
        <v>434</v>
      </c>
      <c s="25" t="s">
        <v>49</v>
      </c>
      <c s="30" t="s">
        <v>435</v>
      </c>
      <c s="31" t="s">
        <v>127</v>
      </c>
      <c s="32">
        <v>150</v>
      </c>
      <c s="33">
        <v>0</v>
      </c>
      <c s="33">
        <f>ROUND(ROUND(H201,2)*ROUND(G201,3),2)</f>
      </c>
      <c s="31" t="s">
        <v>52</v>
      </c>
      <c r="O201">
        <f>(I201*21)/100</f>
      </c>
      <c t="s">
        <v>23</v>
      </c>
    </row>
    <row r="202" spans="1:5" ht="25.5">
      <c r="A202" s="34" t="s">
        <v>53</v>
      </c>
      <c r="E202" s="35" t="s">
        <v>405</v>
      </c>
    </row>
    <row r="203" spans="1:5" ht="12.75">
      <c r="A203" s="36" t="s">
        <v>55</v>
      </c>
      <c r="E203" s="37" t="s">
        <v>401</v>
      </c>
    </row>
    <row r="204" spans="1:5" ht="51">
      <c r="A204" t="s">
        <v>57</v>
      </c>
      <c r="E204" s="35" t="s">
        <v>436</v>
      </c>
    </row>
    <row r="205" spans="1:16" ht="12.75">
      <c r="A205" s="25" t="s">
        <v>47</v>
      </c>
      <c s="29" t="s">
        <v>437</v>
      </c>
      <c s="29" t="s">
        <v>438</v>
      </c>
      <c s="25" t="s">
        <v>49</v>
      </c>
      <c s="30" t="s">
        <v>439</v>
      </c>
      <c s="31" t="s">
        <v>127</v>
      </c>
      <c s="32">
        <v>17836</v>
      </c>
      <c s="33">
        <v>0</v>
      </c>
      <c s="33">
        <f>ROUND(ROUND(H205,2)*ROUND(G205,3),2)</f>
      </c>
      <c s="31" t="s">
        <v>52</v>
      </c>
      <c r="O205">
        <f>(I205*21)/100</f>
      </c>
      <c t="s">
        <v>23</v>
      </c>
    </row>
    <row r="206" spans="1:5" ht="25.5">
      <c r="A206" s="34" t="s">
        <v>53</v>
      </c>
      <c r="E206" s="35" t="s">
        <v>440</v>
      </c>
    </row>
    <row r="207" spans="1:5" ht="63.75">
      <c r="A207" s="36" t="s">
        <v>55</v>
      </c>
      <c r="E207" s="37" t="s">
        <v>441</v>
      </c>
    </row>
    <row r="208" spans="1:5" ht="140.25">
      <c r="A208" t="s">
        <v>57</v>
      </c>
      <c r="E208" s="35" t="s">
        <v>442</v>
      </c>
    </row>
    <row r="209" spans="1:16" ht="12.75">
      <c r="A209" s="25" t="s">
        <v>47</v>
      </c>
      <c s="29" t="s">
        <v>443</v>
      </c>
      <c s="29" t="s">
        <v>444</v>
      </c>
      <c s="25" t="s">
        <v>49</v>
      </c>
      <c s="30" t="s">
        <v>445</v>
      </c>
      <c s="31" t="s">
        <v>127</v>
      </c>
      <c s="32">
        <v>17666.85</v>
      </c>
      <c s="33">
        <v>0</v>
      </c>
      <c s="33">
        <f>ROUND(ROUND(H209,2)*ROUND(G209,3),2)</f>
      </c>
      <c s="31" t="s">
        <v>52</v>
      </c>
      <c r="O209">
        <f>(I209*21)/100</f>
      </c>
      <c t="s">
        <v>23</v>
      </c>
    </row>
    <row r="210" spans="1:5" ht="25.5">
      <c r="A210" s="34" t="s">
        <v>53</v>
      </c>
      <c r="E210" s="35" t="s">
        <v>446</v>
      </c>
    </row>
    <row r="211" spans="1:5" ht="51">
      <c r="A211" s="36" t="s">
        <v>55</v>
      </c>
      <c r="E211" s="37" t="s">
        <v>447</v>
      </c>
    </row>
    <row r="212" spans="1:5" ht="140.25">
      <c r="A212" t="s">
        <v>57</v>
      </c>
      <c r="E212" s="35" t="s">
        <v>442</v>
      </c>
    </row>
    <row r="213" spans="1:16" ht="12.75">
      <c r="A213" s="25" t="s">
        <v>47</v>
      </c>
      <c s="29" t="s">
        <v>448</v>
      </c>
      <c s="29" t="s">
        <v>449</v>
      </c>
      <c s="25" t="s">
        <v>49</v>
      </c>
      <c s="30" t="s">
        <v>450</v>
      </c>
      <c s="31" t="s">
        <v>127</v>
      </c>
      <c s="32">
        <v>57</v>
      </c>
      <c s="33">
        <v>0</v>
      </c>
      <c s="33">
        <f>ROUND(ROUND(H213,2)*ROUND(G213,3),2)</f>
      </c>
      <c s="31" t="s">
        <v>52</v>
      </c>
      <c r="O213">
        <f>(I213*21)/100</f>
      </c>
      <c t="s">
        <v>23</v>
      </c>
    </row>
    <row r="214" spans="1:5" ht="38.25">
      <c r="A214" s="34" t="s">
        <v>53</v>
      </c>
      <c r="E214" s="35" t="s">
        <v>451</v>
      </c>
    </row>
    <row r="215" spans="1:5" ht="12.75">
      <c r="A215" s="36" t="s">
        <v>55</v>
      </c>
      <c r="E215" s="37" t="s">
        <v>452</v>
      </c>
    </row>
    <row r="216" spans="1:5" ht="140.25">
      <c r="A216" t="s">
        <v>57</v>
      </c>
      <c r="E216" s="35" t="s">
        <v>442</v>
      </c>
    </row>
    <row r="217" spans="1:16" ht="12.75">
      <c r="A217" s="25" t="s">
        <v>47</v>
      </c>
      <c s="29" t="s">
        <v>453</v>
      </c>
      <c s="29" t="s">
        <v>454</v>
      </c>
      <c s="25" t="s">
        <v>49</v>
      </c>
      <c s="30" t="s">
        <v>455</v>
      </c>
      <c s="31" t="s">
        <v>127</v>
      </c>
      <c s="32">
        <v>840.5</v>
      </c>
      <c s="33">
        <v>0</v>
      </c>
      <c s="33">
        <f>ROUND(ROUND(H217,2)*ROUND(G217,3),2)</f>
      </c>
      <c s="31" t="s">
        <v>52</v>
      </c>
      <c r="O217">
        <f>(I217*21)/100</f>
      </c>
      <c t="s">
        <v>23</v>
      </c>
    </row>
    <row r="218" spans="1:5" ht="51">
      <c r="A218" s="34" t="s">
        <v>53</v>
      </c>
      <c r="E218" s="35" t="s">
        <v>456</v>
      </c>
    </row>
    <row r="219" spans="1:5" ht="25.5">
      <c r="A219" s="36" t="s">
        <v>55</v>
      </c>
      <c r="E219" s="37" t="s">
        <v>457</v>
      </c>
    </row>
    <row r="220" spans="1:5" ht="153">
      <c r="A220" t="s">
        <v>57</v>
      </c>
      <c r="E220" s="35" t="s">
        <v>458</v>
      </c>
    </row>
    <row r="221" spans="1:16" ht="12.75">
      <c r="A221" s="25" t="s">
        <v>47</v>
      </c>
      <c s="29" t="s">
        <v>459</v>
      </c>
      <c s="29" t="s">
        <v>460</v>
      </c>
      <c s="25" t="s">
        <v>49</v>
      </c>
      <c s="30" t="s">
        <v>461</v>
      </c>
      <c s="31" t="s">
        <v>127</v>
      </c>
      <c s="32">
        <v>131</v>
      </c>
      <c s="33">
        <v>0</v>
      </c>
      <c s="33">
        <f>ROUND(ROUND(H221,2)*ROUND(G221,3),2)</f>
      </c>
      <c s="31" t="s">
        <v>52</v>
      </c>
      <c r="O221">
        <f>(I221*21)/100</f>
      </c>
      <c t="s">
        <v>23</v>
      </c>
    </row>
    <row r="222" spans="1:5" ht="25.5">
      <c r="A222" s="34" t="s">
        <v>53</v>
      </c>
      <c r="E222" s="35" t="s">
        <v>462</v>
      </c>
    </row>
    <row r="223" spans="1:5" ht="12.75">
      <c r="A223" s="36" t="s">
        <v>55</v>
      </c>
      <c r="E223" s="37" t="s">
        <v>463</v>
      </c>
    </row>
    <row r="224" spans="1:5" ht="153">
      <c r="A224" t="s">
        <v>57</v>
      </c>
      <c r="E224" s="35" t="s">
        <v>458</v>
      </c>
    </row>
    <row r="225" spans="1:16" ht="12.75">
      <c r="A225" s="25" t="s">
        <v>47</v>
      </c>
      <c s="29" t="s">
        <v>464</v>
      </c>
      <c s="29" t="s">
        <v>465</v>
      </c>
      <c s="25" t="s">
        <v>49</v>
      </c>
      <c s="30" t="s">
        <v>466</v>
      </c>
      <c s="31" t="s">
        <v>127</v>
      </c>
      <c s="32">
        <v>106</v>
      </c>
      <c s="33">
        <v>0</v>
      </c>
      <c s="33">
        <f>ROUND(ROUND(H225,2)*ROUND(G225,3),2)</f>
      </c>
      <c s="31" t="s">
        <v>52</v>
      </c>
      <c r="O225">
        <f>(I225*21)/100</f>
      </c>
      <c t="s">
        <v>23</v>
      </c>
    </row>
    <row r="226" spans="1:5" ht="25.5">
      <c r="A226" s="34" t="s">
        <v>53</v>
      </c>
      <c r="E226" s="35" t="s">
        <v>467</v>
      </c>
    </row>
    <row r="227" spans="1:5" ht="12.75">
      <c r="A227" s="36" t="s">
        <v>55</v>
      </c>
      <c r="E227" s="37" t="s">
        <v>468</v>
      </c>
    </row>
    <row r="228" spans="1:5" ht="153">
      <c r="A228" t="s">
        <v>57</v>
      </c>
      <c r="E228" s="35" t="s">
        <v>458</v>
      </c>
    </row>
    <row r="229" spans="1:16" ht="12.75">
      <c r="A229" s="25" t="s">
        <v>47</v>
      </c>
      <c s="29" t="s">
        <v>469</v>
      </c>
      <c s="29" t="s">
        <v>470</v>
      </c>
      <c s="25" t="s">
        <v>49</v>
      </c>
      <c s="30" t="s">
        <v>471</v>
      </c>
      <c s="31" t="s">
        <v>127</v>
      </c>
      <c s="32">
        <v>5.5</v>
      </c>
      <c s="33">
        <v>0</v>
      </c>
      <c s="33">
        <f>ROUND(ROUND(H229,2)*ROUND(G229,3),2)</f>
      </c>
      <c s="31" t="s">
        <v>52</v>
      </c>
      <c r="O229">
        <f>(I229*21)/100</f>
      </c>
      <c t="s">
        <v>23</v>
      </c>
    </row>
    <row r="230" spans="1:5" ht="25.5">
      <c r="A230" s="34" t="s">
        <v>53</v>
      </c>
      <c r="E230" s="35" t="s">
        <v>472</v>
      </c>
    </row>
    <row r="231" spans="1:5" ht="12.75">
      <c r="A231" s="36" t="s">
        <v>55</v>
      </c>
      <c r="E231" s="37" t="s">
        <v>473</v>
      </c>
    </row>
    <row r="232" spans="1:5" ht="153">
      <c r="A232" t="s">
        <v>57</v>
      </c>
      <c r="E232" s="35" t="s">
        <v>458</v>
      </c>
    </row>
    <row r="233" spans="1:16" ht="25.5">
      <c r="A233" s="25" t="s">
        <v>47</v>
      </c>
      <c s="29" t="s">
        <v>474</v>
      </c>
      <c s="29" t="s">
        <v>475</v>
      </c>
      <c s="25" t="s">
        <v>49</v>
      </c>
      <c s="30" t="s">
        <v>476</v>
      </c>
      <c s="31" t="s">
        <v>127</v>
      </c>
      <c s="32">
        <v>3.6</v>
      </c>
      <c s="33">
        <v>0</v>
      </c>
      <c s="33">
        <f>ROUND(ROUND(H233,2)*ROUND(G233,3),2)</f>
      </c>
      <c s="31" t="s">
        <v>52</v>
      </c>
      <c r="O233">
        <f>(I233*21)/100</f>
      </c>
      <c t="s">
        <v>23</v>
      </c>
    </row>
    <row r="234" spans="1:5" ht="12.75">
      <c r="A234" s="34" t="s">
        <v>53</v>
      </c>
      <c r="E234" s="35" t="s">
        <v>477</v>
      </c>
    </row>
    <row r="235" spans="1:5" ht="12.75">
      <c r="A235" s="36" t="s">
        <v>55</v>
      </c>
      <c r="E235" s="37" t="s">
        <v>478</v>
      </c>
    </row>
    <row r="236" spans="1:5" ht="153">
      <c r="A236" t="s">
        <v>57</v>
      </c>
      <c r="E236" s="35" t="s">
        <v>458</v>
      </c>
    </row>
    <row r="237" spans="1:16" ht="12.75">
      <c r="A237" s="25" t="s">
        <v>47</v>
      </c>
      <c s="29" t="s">
        <v>479</v>
      </c>
      <c s="29" t="s">
        <v>480</v>
      </c>
      <c s="25" t="s">
        <v>49</v>
      </c>
      <c s="30" t="s">
        <v>481</v>
      </c>
      <c s="31" t="s">
        <v>127</v>
      </c>
      <c s="32">
        <v>554.5</v>
      </c>
      <c s="33">
        <v>0</v>
      </c>
      <c s="33">
        <f>ROUND(ROUND(H237,2)*ROUND(G237,3),2)</f>
      </c>
      <c s="31" t="s">
        <v>52</v>
      </c>
      <c r="O237">
        <f>(I237*21)/100</f>
      </c>
      <c t="s">
        <v>23</v>
      </c>
    </row>
    <row r="238" spans="1:5" ht="51">
      <c r="A238" s="34" t="s">
        <v>53</v>
      </c>
      <c r="E238" s="35" t="s">
        <v>482</v>
      </c>
    </row>
    <row r="239" spans="1:5" ht="38.25">
      <c r="A239" s="36" t="s">
        <v>55</v>
      </c>
      <c r="E239" s="37" t="s">
        <v>483</v>
      </c>
    </row>
    <row r="240" spans="1:5" ht="89.25">
      <c r="A240" t="s">
        <v>57</v>
      </c>
      <c r="E240" s="35" t="s">
        <v>484</v>
      </c>
    </row>
    <row r="241" spans="1:18" ht="12.75" customHeight="1">
      <c r="A241" s="6" t="s">
        <v>45</v>
      </c>
      <c s="6"/>
      <c s="39" t="s">
        <v>82</v>
      </c>
      <c s="6"/>
      <c s="27" t="s">
        <v>485</v>
      </c>
      <c s="6"/>
      <c s="6"/>
      <c s="6"/>
      <c s="40">
        <f>0+Q241</f>
      </c>
      <c s="6"/>
      <c r="O241">
        <f>0+R241</f>
      </c>
      <c r="Q241">
        <f>0+I242+I246+I250+I254+I258+I262+I266+I270+I274</f>
      </c>
      <c>
        <f>0+O242+O246+O250+O254+O258+O262+O266+O270+O274</f>
      </c>
    </row>
    <row r="242" spans="1:16" ht="12.75">
      <c r="A242" s="25" t="s">
        <v>47</v>
      </c>
      <c s="29" t="s">
        <v>486</v>
      </c>
      <c s="29" t="s">
        <v>487</v>
      </c>
      <c s="25" t="s">
        <v>49</v>
      </c>
      <c s="30" t="s">
        <v>488</v>
      </c>
      <c s="31" t="s">
        <v>254</v>
      </c>
      <c s="32">
        <v>100</v>
      </c>
      <c s="33">
        <v>0</v>
      </c>
      <c s="33">
        <f>ROUND(ROUND(H242,2)*ROUND(G242,3),2)</f>
      </c>
      <c s="31" t="s">
        <v>52</v>
      </c>
      <c r="O242">
        <f>(I242*21)/100</f>
      </c>
      <c t="s">
        <v>23</v>
      </c>
    </row>
    <row r="243" spans="1:5" ht="51">
      <c r="A243" s="34" t="s">
        <v>53</v>
      </c>
      <c r="E243" s="35" t="s">
        <v>489</v>
      </c>
    </row>
    <row r="244" spans="1:5" ht="12.75">
      <c r="A244" s="36" t="s">
        <v>55</v>
      </c>
      <c r="E244" s="37" t="s">
        <v>490</v>
      </c>
    </row>
    <row r="245" spans="1:5" ht="255">
      <c r="A245" t="s">
        <v>57</v>
      </c>
      <c r="E245" s="35" t="s">
        <v>491</v>
      </c>
    </row>
    <row r="246" spans="1:16" ht="12.75">
      <c r="A246" s="25" t="s">
        <v>47</v>
      </c>
      <c s="29" t="s">
        <v>492</v>
      </c>
      <c s="29" t="s">
        <v>493</v>
      </c>
      <c s="25" t="s">
        <v>49</v>
      </c>
      <c s="30" t="s">
        <v>494</v>
      </c>
      <c s="31" t="s">
        <v>254</v>
      </c>
      <c s="32">
        <v>161.6</v>
      </c>
      <c s="33">
        <v>0</v>
      </c>
      <c s="33">
        <f>ROUND(ROUND(H246,2)*ROUND(G246,3),2)</f>
      </c>
      <c s="31" t="s">
        <v>52</v>
      </c>
      <c r="O246">
        <f>(I246*21)/100</f>
      </c>
      <c t="s">
        <v>23</v>
      </c>
    </row>
    <row r="247" spans="1:5" ht="38.25">
      <c r="A247" s="34" t="s">
        <v>53</v>
      </c>
      <c r="E247" s="35" t="s">
        <v>495</v>
      </c>
    </row>
    <row r="248" spans="1:5" ht="25.5">
      <c r="A248" s="36" t="s">
        <v>55</v>
      </c>
      <c r="E248" s="37" t="s">
        <v>496</v>
      </c>
    </row>
    <row r="249" spans="1:5" ht="255">
      <c r="A249" t="s">
        <v>57</v>
      </c>
      <c r="E249" s="35" t="s">
        <v>497</v>
      </c>
    </row>
    <row r="250" spans="1:16" ht="12.75">
      <c r="A250" s="25" t="s">
        <v>47</v>
      </c>
      <c s="29" t="s">
        <v>498</v>
      </c>
      <c s="29" t="s">
        <v>499</v>
      </c>
      <c s="25" t="s">
        <v>49</v>
      </c>
      <c s="30" t="s">
        <v>500</v>
      </c>
      <c s="31" t="s">
        <v>254</v>
      </c>
      <c s="32">
        <v>30</v>
      </c>
      <c s="33">
        <v>0</v>
      </c>
      <c s="33">
        <f>ROUND(ROUND(H250,2)*ROUND(G250,3),2)</f>
      </c>
      <c s="31" t="s">
        <v>52</v>
      </c>
      <c r="O250">
        <f>(I250*21)/100</f>
      </c>
      <c t="s">
        <v>23</v>
      </c>
    </row>
    <row r="251" spans="1:5" ht="51">
      <c r="A251" s="34" t="s">
        <v>53</v>
      </c>
      <c r="E251" s="35" t="s">
        <v>501</v>
      </c>
    </row>
    <row r="252" spans="1:5" ht="12.75">
      <c r="A252" s="36" t="s">
        <v>55</v>
      </c>
      <c r="E252" s="37" t="s">
        <v>502</v>
      </c>
    </row>
    <row r="253" spans="1:5" ht="255">
      <c r="A253" t="s">
        <v>57</v>
      </c>
      <c r="E253" s="35" t="s">
        <v>491</v>
      </c>
    </row>
    <row r="254" spans="1:16" ht="12.75">
      <c r="A254" s="25" t="s">
        <v>47</v>
      </c>
      <c s="29" t="s">
        <v>503</v>
      </c>
      <c s="29" t="s">
        <v>504</v>
      </c>
      <c s="25" t="s">
        <v>49</v>
      </c>
      <c s="30" t="s">
        <v>505</v>
      </c>
      <c s="31" t="s">
        <v>121</v>
      </c>
      <c s="32">
        <v>37</v>
      </c>
      <c s="33">
        <v>0</v>
      </c>
      <c s="33">
        <f>ROUND(ROUND(H254,2)*ROUND(G254,3),2)</f>
      </c>
      <c s="31" t="s">
        <v>52</v>
      </c>
      <c r="O254">
        <f>(I254*21)/100</f>
      </c>
      <c t="s">
        <v>23</v>
      </c>
    </row>
    <row r="255" spans="1:5" ht="38.25">
      <c r="A255" s="34" t="s">
        <v>53</v>
      </c>
      <c r="E255" s="35" t="s">
        <v>506</v>
      </c>
    </row>
    <row r="256" spans="1:5" ht="12.75">
      <c r="A256" s="36" t="s">
        <v>55</v>
      </c>
      <c r="E256" s="37" t="s">
        <v>507</v>
      </c>
    </row>
    <row r="257" spans="1:5" ht="76.5">
      <c r="A257" t="s">
        <v>57</v>
      </c>
      <c r="E257" s="35" t="s">
        <v>508</v>
      </c>
    </row>
    <row r="258" spans="1:16" ht="12.75">
      <c r="A258" s="25" t="s">
        <v>47</v>
      </c>
      <c s="29" t="s">
        <v>509</v>
      </c>
      <c s="29" t="s">
        <v>510</v>
      </c>
      <c s="25" t="s">
        <v>49</v>
      </c>
      <c s="30" t="s">
        <v>511</v>
      </c>
      <c s="31" t="s">
        <v>121</v>
      </c>
      <c s="32">
        <v>1</v>
      </c>
      <c s="33">
        <v>0</v>
      </c>
      <c s="33">
        <f>ROUND(ROUND(H258,2)*ROUND(G258,3),2)</f>
      </c>
      <c s="31" t="s">
        <v>52</v>
      </c>
      <c r="O258">
        <f>(I258*21)/100</f>
      </c>
      <c t="s">
        <v>23</v>
      </c>
    </row>
    <row r="259" spans="1:5" ht="38.25">
      <c r="A259" s="34" t="s">
        <v>53</v>
      </c>
      <c r="E259" s="35" t="s">
        <v>512</v>
      </c>
    </row>
    <row r="260" spans="1:5" ht="12.75">
      <c r="A260" s="36" t="s">
        <v>55</v>
      </c>
      <c r="E260" s="37" t="s">
        <v>56</v>
      </c>
    </row>
    <row r="261" spans="1:5" ht="76.5">
      <c r="A261" t="s">
        <v>57</v>
      </c>
      <c r="E261" s="35" t="s">
        <v>508</v>
      </c>
    </row>
    <row r="262" spans="1:16" ht="12.75">
      <c r="A262" s="25" t="s">
        <v>47</v>
      </c>
      <c s="29" t="s">
        <v>513</v>
      </c>
      <c s="29" t="s">
        <v>514</v>
      </c>
      <c s="25" t="s">
        <v>49</v>
      </c>
      <c s="30" t="s">
        <v>515</v>
      </c>
      <c s="31" t="s">
        <v>121</v>
      </c>
      <c s="32">
        <v>20</v>
      </c>
      <c s="33">
        <v>0</v>
      </c>
      <c s="33">
        <f>ROUND(ROUND(H262,2)*ROUND(G262,3),2)</f>
      </c>
      <c s="31" t="s">
        <v>52</v>
      </c>
      <c r="O262">
        <f>(I262*21)/100</f>
      </c>
      <c t="s">
        <v>23</v>
      </c>
    </row>
    <row r="263" spans="1:5" ht="25.5">
      <c r="A263" s="34" t="s">
        <v>53</v>
      </c>
      <c r="E263" s="35" t="s">
        <v>516</v>
      </c>
    </row>
    <row r="264" spans="1:5" ht="12.75">
      <c r="A264" s="36" t="s">
        <v>55</v>
      </c>
      <c r="E264" s="37" t="s">
        <v>517</v>
      </c>
    </row>
    <row r="265" spans="1:5" ht="25.5">
      <c r="A265" t="s">
        <v>57</v>
      </c>
      <c r="E265" s="35" t="s">
        <v>518</v>
      </c>
    </row>
    <row r="266" spans="1:16" ht="12.75">
      <c r="A266" s="25" t="s">
        <v>47</v>
      </c>
      <c s="29" t="s">
        <v>519</v>
      </c>
      <c s="29" t="s">
        <v>520</v>
      </c>
      <c s="25" t="s">
        <v>49</v>
      </c>
      <c s="30" t="s">
        <v>521</v>
      </c>
      <c s="31" t="s">
        <v>121</v>
      </c>
      <c s="32">
        <v>15</v>
      </c>
      <c s="33">
        <v>0</v>
      </c>
      <c s="33">
        <f>ROUND(ROUND(H266,2)*ROUND(G266,3),2)</f>
      </c>
      <c s="31" t="s">
        <v>52</v>
      </c>
      <c r="O266">
        <f>(I266*21)/100</f>
      </c>
      <c t="s">
        <v>23</v>
      </c>
    </row>
    <row r="267" spans="1:5" ht="25.5">
      <c r="A267" s="34" t="s">
        <v>53</v>
      </c>
      <c r="E267" s="35" t="s">
        <v>522</v>
      </c>
    </row>
    <row r="268" spans="1:5" ht="12.75">
      <c r="A268" s="36" t="s">
        <v>55</v>
      </c>
      <c r="E268" s="37" t="s">
        <v>307</v>
      </c>
    </row>
    <row r="269" spans="1:5" ht="25.5">
      <c r="A269" t="s">
        <v>57</v>
      </c>
      <c r="E269" s="35" t="s">
        <v>518</v>
      </c>
    </row>
    <row r="270" spans="1:16" ht="12.75">
      <c r="A270" s="25" t="s">
        <v>47</v>
      </c>
      <c s="29" t="s">
        <v>523</v>
      </c>
      <c s="29" t="s">
        <v>524</v>
      </c>
      <c s="25" t="s">
        <v>49</v>
      </c>
      <c s="30" t="s">
        <v>525</v>
      </c>
      <c s="31" t="s">
        <v>121</v>
      </c>
      <c s="32">
        <v>12</v>
      </c>
      <c s="33">
        <v>0</v>
      </c>
      <c s="33">
        <f>ROUND(ROUND(H270,2)*ROUND(G270,3),2)</f>
      </c>
      <c s="31" t="s">
        <v>52</v>
      </c>
      <c r="O270">
        <f>(I270*21)/100</f>
      </c>
      <c t="s">
        <v>23</v>
      </c>
    </row>
    <row r="271" spans="1:5" ht="25.5">
      <c r="A271" s="34" t="s">
        <v>53</v>
      </c>
      <c r="E271" s="35" t="s">
        <v>526</v>
      </c>
    </row>
    <row r="272" spans="1:5" ht="12.75">
      <c r="A272" s="36" t="s">
        <v>55</v>
      </c>
      <c r="E272" s="37" t="s">
        <v>527</v>
      </c>
    </row>
    <row r="273" spans="1:5" ht="25.5">
      <c r="A273" t="s">
        <v>57</v>
      </c>
      <c r="E273" s="35" t="s">
        <v>518</v>
      </c>
    </row>
    <row r="274" spans="1:16" ht="12.75">
      <c r="A274" s="25" t="s">
        <v>47</v>
      </c>
      <c s="29" t="s">
        <v>528</v>
      </c>
      <c s="29" t="s">
        <v>529</v>
      </c>
      <c s="25" t="s">
        <v>49</v>
      </c>
      <c s="30" t="s">
        <v>530</v>
      </c>
      <c s="31" t="s">
        <v>121</v>
      </c>
      <c s="32">
        <v>37</v>
      </c>
      <c s="33">
        <v>0</v>
      </c>
      <c s="33">
        <f>ROUND(ROUND(H274,2)*ROUND(G274,3),2)</f>
      </c>
      <c s="31" t="s">
        <v>52</v>
      </c>
      <c r="O274">
        <f>(I274*21)/100</f>
      </c>
      <c t="s">
        <v>23</v>
      </c>
    </row>
    <row r="275" spans="1:5" ht="25.5">
      <c r="A275" s="34" t="s">
        <v>53</v>
      </c>
      <c r="E275" s="35" t="s">
        <v>531</v>
      </c>
    </row>
    <row r="276" spans="1:5" ht="12.75">
      <c r="A276" s="36" t="s">
        <v>55</v>
      </c>
      <c r="E276" s="37" t="s">
        <v>507</v>
      </c>
    </row>
    <row r="277" spans="1:5" ht="51">
      <c r="A277" t="s">
        <v>57</v>
      </c>
      <c r="E277" s="35" t="s">
        <v>532</v>
      </c>
    </row>
    <row r="278" spans="1:18" ht="12.75" customHeight="1">
      <c r="A278" s="6" t="s">
        <v>45</v>
      </c>
      <c s="6"/>
      <c s="39" t="s">
        <v>40</v>
      </c>
      <c s="6"/>
      <c s="27" t="s">
        <v>203</v>
      </c>
      <c s="6"/>
      <c s="6"/>
      <c s="6"/>
      <c s="40">
        <f>0+Q278</f>
      </c>
      <c s="6"/>
      <c r="O278">
        <f>0+R278</f>
      </c>
      <c r="Q278">
        <f>0+I279+I283+I287+I291+I295+I299+I303+I307</f>
      </c>
      <c>
        <f>0+O279+O283+O287+O291+O295+O299+O303+O307</f>
      </c>
    </row>
    <row r="279" spans="1:16" ht="12.75">
      <c r="A279" s="25" t="s">
        <v>47</v>
      </c>
      <c s="29" t="s">
        <v>533</v>
      </c>
      <c s="29" t="s">
        <v>534</v>
      </c>
      <c s="25" t="s">
        <v>49</v>
      </c>
      <c s="30" t="s">
        <v>535</v>
      </c>
      <c s="31" t="s">
        <v>254</v>
      </c>
      <c s="32">
        <v>1458.4</v>
      </c>
      <c s="33">
        <v>0</v>
      </c>
      <c s="33">
        <f>ROUND(ROUND(H279,2)*ROUND(G279,3),2)</f>
      </c>
      <c s="31" t="s">
        <v>52</v>
      </c>
      <c r="O279">
        <f>(I279*21)/100</f>
      </c>
      <c t="s">
        <v>23</v>
      </c>
    </row>
    <row r="280" spans="1:5" ht="12.75">
      <c r="A280" s="34" t="s">
        <v>53</v>
      </c>
      <c r="E280" s="35" t="s">
        <v>536</v>
      </c>
    </row>
    <row r="281" spans="1:5" ht="76.5">
      <c r="A281" s="36" t="s">
        <v>55</v>
      </c>
      <c r="E281" s="37" t="s">
        <v>537</v>
      </c>
    </row>
    <row r="282" spans="1:5" ht="51">
      <c r="A282" t="s">
        <v>57</v>
      </c>
      <c r="E282" s="35" t="s">
        <v>538</v>
      </c>
    </row>
    <row r="283" spans="1:16" ht="12.75">
      <c r="A283" s="25" t="s">
        <v>47</v>
      </c>
      <c s="29" t="s">
        <v>539</v>
      </c>
      <c s="29" t="s">
        <v>540</v>
      </c>
      <c s="25" t="s">
        <v>49</v>
      </c>
      <c s="30" t="s">
        <v>541</v>
      </c>
      <c s="31" t="s">
        <v>254</v>
      </c>
      <c s="32">
        <v>20</v>
      </c>
      <c s="33">
        <v>0</v>
      </c>
      <c s="33">
        <f>ROUND(ROUND(H283,2)*ROUND(G283,3),2)</f>
      </c>
      <c s="31" t="s">
        <v>52</v>
      </c>
      <c r="O283">
        <f>(I283*21)/100</f>
      </c>
      <c t="s">
        <v>23</v>
      </c>
    </row>
    <row r="284" spans="1:5" ht="12.75">
      <c r="A284" s="34" t="s">
        <v>53</v>
      </c>
      <c r="E284" s="35" t="s">
        <v>49</v>
      </c>
    </row>
    <row r="285" spans="1:5" ht="38.25">
      <c r="A285" s="36" t="s">
        <v>55</v>
      </c>
      <c r="E285" s="37" t="s">
        <v>542</v>
      </c>
    </row>
    <row r="286" spans="1:5" ht="51">
      <c r="A286" t="s">
        <v>57</v>
      </c>
      <c r="E286" s="35" t="s">
        <v>538</v>
      </c>
    </row>
    <row r="287" spans="1:16" ht="12.75">
      <c r="A287" s="25" t="s">
        <v>47</v>
      </c>
      <c s="29" t="s">
        <v>543</v>
      </c>
      <c s="29" t="s">
        <v>544</v>
      </c>
      <c s="25" t="s">
        <v>49</v>
      </c>
      <c s="30" t="s">
        <v>545</v>
      </c>
      <c s="31" t="s">
        <v>254</v>
      </c>
      <c s="32">
        <v>250.5</v>
      </c>
      <c s="33">
        <v>0</v>
      </c>
      <c s="33">
        <f>ROUND(ROUND(H287,2)*ROUND(G287,3),2)</f>
      </c>
      <c s="31" t="s">
        <v>52</v>
      </c>
      <c r="O287">
        <f>(I287*21)/100</f>
      </c>
      <c t="s">
        <v>23</v>
      </c>
    </row>
    <row r="288" spans="1:5" ht="25.5">
      <c r="A288" s="34" t="s">
        <v>53</v>
      </c>
      <c r="E288" s="35" t="s">
        <v>546</v>
      </c>
    </row>
    <row r="289" spans="1:5" ht="25.5">
      <c r="A289" s="36" t="s">
        <v>55</v>
      </c>
      <c r="E289" s="37" t="s">
        <v>547</v>
      </c>
    </row>
    <row r="290" spans="1:5" ht="25.5">
      <c r="A290" t="s">
        <v>57</v>
      </c>
      <c r="E290" s="35" t="s">
        <v>548</v>
      </c>
    </row>
    <row r="291" spans="1:16" ht="12.75">
      <c r="A291" s="25" t="s">
        <v>47</v>
      </c>
      <c s="29" t="s">
        <v>549</v>
      </c>
      <c s="29" t="s">
        <v>550</v>
      </c>
      <c s="25" t="s">
        <v>49</v>
      </c>
      <c s="30" t="s">
        <v>551</v>
      </c>
      <c s="31" t="s">
        <v>254</v>
      </c>
      <c s="32">
        <v>3668</v>
      </c>
      <c s="33">
        <v>0</v>
      </c>
      <c s="33">
        <f>ROUND(ROUND(H291,2)*ROUND(G291,3),2)</f>
      </c>
      <c s="31" t="s">
        <v>52</v>
      </c>
      <c r="O291">
        <f>(I291*21)/100</f>
      </c>
      <c t="s">
        <v>23</v>
      </c>
    </row>
    <row r="292" spans="1:5" ht="12.75">
      <c r="A292" s="34" t="s">
        <v>53</v>
      </c>
      <c r="E292" s="35" t="s">
        <v>49</v>
      </c>
    </row>
    <row r="293" spans="1:5" ht="114.75">
      <c r="A293" s="36" t="s">
        <v>55</v>
      </c>
      <c r="E293" s="37" t="s">
        <v>270</v>
      </c>
    </row>
    <row r="294" spans="1:5" ht="38.25">
      <c r="A294" t="s">
        <v>57</v>
      </c>
      <c r="E294" s="35" t="s">
        <v>552</v>
      </c>
    </row>
    <row r="295" spans="1:16" ht="12.75">
      <c r="A295" s="25" t="s">
        <v>47</v>
      </c>
      <c s="29" t="s">
        <v>553</v>
      </c>
      <c s="29" t="s">
        <v>554</v>
      </c>
      <c s="25" t="s">
        <v>49</v>
      </c>
      <c s="30" t="s">
        <v>555</v>
      </c>
      <c s="31" t="s">
        <v>254</v>
      </c>
      <c s="32">
        <v>60</v>
      </c>
      <c s="33">
        <v>0</v>
      </c>
      <c s="33">
        <f>ROUND(ROUND(H295,2)*ROUND(G295,3),2)</f>
      </c>
      <c s="31" t="s">
        <v>52</v>
      </c>
      <c r="O295">
        <f>(I295*21)/100</f>
      </c>
      <c t="s">
        <v>23</v>
      </c>
    </row>
    <row r="296" spans="1:5" ht="12.75">
      <c r="A296" s="34" t="s">
        <v>53</v>
      </c>
      <c r="E296" s="35" t="s">
        <v>556</v>
      </c>
    </row>
    <row r="297" spans="1:5" ht="12.75">
      <c r="A297" s="36" t="s">
        <v>55</v>
      </c>
      <c r="E297" s="37" t="s">
        <v>557</v>
      </c>
    </row>
    <row r="298" spans="1:5" ht="89.25">
      <c r="A298" t="s">
        <v>57</v>
      </c>
      <c r="E298" s="35" t="s">
        <v>558</v>
      </c>
    </row>
    <row r="299" spans="1:16" ht="12.75">
      <c r="A299" s="25" t="s">
        <v>47</v>
      </c>
      <c s="29" t="s">
        <v>559</v>
      </c>
      <c s="29" t="s">
        <v>560</v>
      </c>
      <c s="25" t="s">
        <v>49</v>
      </c>
      <c s="30" t="s">
        <v>561</v>
      </c>
      <c s="31" t="s">
        <v>254</v>
      </c>
      <c s="32">
        <v>34</v>
      </c>
      <c s="33">
        <v>0</v>
      </c>
      <c s="33">
        <f>ROUND(ROUND(H299,2)*ROUND(G299,3),2)</f>
      </c>
      <c s="31" t="s">
        <v>52</v>
      </c>
      <c r="O299">
        <f>(I299*21)/100</f>
      </c>
      <c t="s">
        <v>23</v>
      </c>
    </row>
    <row r="300" spans="1:5" ht="38.25">
      <c r="A300" s="34" t="s">
        <v>53</v>
      </c>
      <c r="E300" s="35" t="s">
        <v>562</v>
      </c>
    </row>
    <row r="301" spans="1:5" ht="12.75">
      <c r="A301" s="36" t="s">
        <v>55</v>
      </c>
      <c r="E301" s="37" t="s">
        <v>563</v>
      </c>
    </row>
    <row r="302" spans="1:5" ht="76.5">
      <c r="A302" t="s">
        <v>57</v>
      </c>
      <c r="E302" s="35" t="s">
        <v>564</v>
      </c>
    </row>
    <row r="303" spans="1:16" ht="12.75">
      <c r="A303" s="25" t="s">
        <v>47</v>
      </c>
      <c s="29" t="s">
        <v>565</v>
      </c>
      <c s="29" t="s">
        <v>566</v>
      </c>
      <c s="25" t="s">
        <v>49</v>
      </c>
      <c s="30" t="s">
        <v>567</v>
      </c>
      <c s="31" t="s">
        <v>121</v>
      </c>
      <c s="32">
        <v>4</v>
      </c>
      <c s="33">
        <v>0</v>
      </c>
      <c s="33">
        <f>ROUND(ROUND(H303,2)*ROUND(G303,3),2)</f>
      </c>
      <c s="31" t="s">
        <v>52</v>
      </c>
      <c r="O303">
        <f>(I303*21)/100</f>
      </c>
      <c t="s">
        <v>23</v>
      </c>
    </row>
    <row r="304" spans="1:5" ht="51">
      <c r="A304" s="34" t="s">
        <v>53</v>
      </c>
      <c r="E304" s="35" t="s">
        <v>568</v>
      </c>
    </row>
    <row r="305" spans="1:5" ht="12.75">
      <c r="A305" s="36" t="s">
        <v>55</v>
      </c>
      <c r="E305" s="37" t="s">
        <v>569</v>
      </c>
    </row>
    <row r="306" spans="1:5" ht="89.25">
      <c r="A306" t="s">
        <v>57</v>
      </c>
      <c r="E306" s="35" t="s">
        <v>570</v>
      </c>
    </row>
    <row r="307" spans="1:16" ht="12.75">
      <c r="A307" s="25" t="s">
        <v>47</v>
      </c>
      <c s="29" t="s">
        <v>571</v>
      </c>
      <c s="29" t="s">
        <v>572</v>
      </c>
      <c s="25" t="s">
        <v>49</v>
      </c>
      <c s="30" t="s">
        <v>573</v>
      </c>
      <c s="31" t="s">
        <v>254</v>
      </c>
      <c s="32">
        <v>100</v>
      </c>
      <c s="33">
        <v>0</v>
      </c>
      <c s="33">
        <f>ROUND(ROUND(H307,2)*ROUND(G307,3),2)</f>
      </c>
      <c s="31" t="s">
        <v>52</v>
      </c>
      <c r="O307">
        <f>(I307*21)/100</f>
      </c>
      <c t="s">
        <v>23</v>
      </c>
    </row>
    <row r="308" spans="1:5" ht="51">
      <c r="A308" s="34" t="s">
        <v>53</v>
      </c>
      <c r="E308" s="35" t="s">
        <v>574</v>
      </c>
    </row>
    <row r="309" spans="1:5" ht="12.75">
      <c r="A309" s="36" t="s">
        <v>55</v>
      </c>
      <c r="E309" s="37" t="s">
        <v>490</v>
      </c>
    </row>
    <row r="310" spans="1:5" ht="76.5">
      <c r="A310" t="s">
        <v>57</v>
      </c>
      <c r="E310" s="35" t="s">
        <v>575</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576</v>
      </c>
      <c s="41">
        <f>0+I8</f>
      </c>
      <c s="10"/>
      <c r="O3" t="s">
        <v>19</v>
      </c>
      <c t="s">
        <v>23</v>
      </c>
    </row>
    <row r="4" spans="1:16" ht="15" customHeight="1">
      <c r="A4" t="s">
        <v>17</v>
      </c>
      <c s="16" t="s">
        <v>18</v>
      </c>
      <c s="17" t="s">
        <v>576</v>
      </c>
      <c s="6"/>
      <c s="18" t="s">
        <v>577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40</v>
      </c>
      <c s="19"/>
      <c s="27" t="s">
        <v>203</v>
      </c>
      <c s="19"/>
      <c s="19"/>
      <c s="19"/>
      <c s="28">
        <f>0+Q8</f>
      </c>
      <c s="19"/>
      <c r="O8">
        <f>0+R8</f>
      </c>
      <c r="Q8">
        <f>0+I9+I13+I17+I21+I25+I29+I33+I37</f>
      </c>
      <c>
        <f>0+O9+O13+O17+O21+O25+O29+O33+O37</f>
      </c>
    </row>
    <row r="9" spans="1:16" ht="12.75">
      <c r="A9" s="25" t="s">
        <v>47</v>
      </c>
      <c s="29" t="s">
        <v>29</v>
      </c>
      <c s="29" t="s">
        <v>578</v>
      </c>
      <c s="25" t="s">
        <v>49</v>
      </c>
      <c s="30" t="s">
        <v>579</v>
      </c>
      <c s="31" t="s">
        <v>121</v>
      </c>
      <c s="32">
        <v>23</v>
      </c>
      <c s="33">
        <v>0</v>
      </c>
      <c s="33">
        <f>ROUND(ROUND(H9,2)*ROUND(G9,3),2)</f>
      </c>
      <c s="31" t="s">
        <v>52</v>
      </c>
      <c r="O9">
        <f>(I9*21)/100</f>
      </c>
      <c t="s">
        <v>23</v>
      </c>
    </row>
    <row r="10" spans="1:5" ht="12.75">
      <c r="A10" s="34" t="s">
        <v>53</v>
      </c>
      <c r="E10" s="35" t="s">
        <v>556</v>
      </c>
    </row>
    <row r="11" spans="1:5" ht="38.25">
      <c r="A11" s="36" t="s">
        <v>55</v>
      </c>
      <c r="E11" s="37" t="s">
        <v>580</v>
      </c>
    </row>
    <row r="12" spans="1:5" ht="51">
      <c r="A12" t="s">
        <v>57</v>
      </c>
      <c r="E12" s="35" t="s">
        <v>581</v>
      </c>
    </row>
    <row r="13" spans="1:16" ht="12.75">
      <c r="A13" s="25" t="s">
        <v>47</v>
      </c>
      <c s="29" t="s">
        <v>23</v>
      </c>
      <c s="29" t="s">
        <v>582</v>
      </c>
      <c s="25" t="s">
        <v>49</v>
      </c>
      <c s="30" t="s">
        <v>583</v>
      </c>
      <c s="31" t="s">
        <v>121</v>
      </c>
      <c s="32">
        <v>11</v>
      </c>
      <c s="33">
        <v>0</v>
      </c>
      <c s="33">
        <f>ROUND(ROUND(H13,2)*ROUND(G13,3),2)</f>
      </c>
      <c s="31" t="s">
        <v>52</v>
      </c>
      <c r="O13">
        <f>(I13*21)/100</f>
      </c>
      <c t="s">
        <v>23</v>
      </c>
    </row>
    <row r="14" spans="1:5" ht="12.75">
      <c r="A14" s="34" t="s">
        <v>53</v>
      </c>
      <c r="E14" s="35" t="s">
        <v>49</v>
      </c>
    </row>
    <row r="15" spans="1:5" ht="12.75">
      <c r="A15" s="36" t="s">
        <v>55</v>
      </c>
      <c r="E15" s="37" t="s">
        <v>584</v>
      </c>
    </row>
    <row r="16" spans="1:5" ht="25.5">
      <c r="A16" t="s">
        <v>57</v>
      </c>
      <c r="E16" s="35" t="s">
        <v>585</v>
      </c>
    </row>
    <row r="17" spans="1:16" ht="25.5">
      <c r="A17" s="25" t="s">
        <v>47</v>
      </c>
      <c s="29" t="s">
        <v>22</v>
      </c>
      <c s="29" t="s">
        <v>586</v>
      </c>
      <c s="25" t="s">
        <v>49</v>
      </c>
      <c s="30" t="s">
        <v>587</v>
      </c>
      <c s="31" t="s">
        <v>121</v>
      </c>
      <c s="32">
        <v>13</v>
      </c>
      <c s="33">
        <v>0</v>
      </c>
      <c s="33">
        <f>ROUND(ROUND(H17,2)*ROUND(G17,3),2)</f>
      </c>
      <c s="31" t="s">
        <v>52</v>
      </c>
      <c r="O17">
        <f>(I17*21)/100</f>
      </c>
      <c t="s">
        <v>23</v>
      </c>
    </row>
    <row r="18" spans="1:5" ht="12.75">
      <c r="A18" s="34" t="s">
        <v>53</v>
      </c>
      <c r="E18" s="35" t="s">
        <v>556</v>
      </c>
    </row>
    <row r="19" spans="1:5" ht="12.75">
      <c r="A19" s="36" t="s">
        <v>55</v>
      </c>
      <c r="E19" s="37" t="s">
        <v>588</v>
      </c>
    </row>
    <row r="20" spans="1:5" ht="25.5">
      <c r="A20" t="s">
        <v>57</v>
      </c>
      <c r="E20" s="35" t="s">
        <v>589</v>
      </c>
    </row>
    <row r="21" spans="1:16" ht="12.75">
      <c r="A21" s="25" t="s">
        <v>47</v>
      </c>
      <c s="29" t="s">
        <v>33</v>
      </c>
      <c s="29" t="s">
        <v>590</v>
      </c>
      <c s="25" t="s">
        <v>49</v>
      </c>
      <c s="30" t="s">
        <v>591</v>
      </c>
      <c s="31" t="s">
        <v>121</v>
      </c>
      <c s="32">
        <v>16</v>
      </c>
      <c s="33">
        <v>0</v>
      </c>
      <c s="33">
        <f>ROUND(ROUND(H21,2)*ROUND(G21,3),2)</f>
      </c>
      <c s="31" t="s">
        <v>52</v>
      </c>
      <c r="O21">
        <f>(I21*21)/100</f>
      </c>
      <c t="s">
        <v>23</v>
      </c>
    </row>
    <row r="22" spans="1:5" ht="25.5">
      <c r="A22" s="34" t="s">
        <v>53</v>
      </c>
      <c r="E22" s="35" t="s">
        <v>592</v>
      </c>
    </row>
    <row r="23" spans="1:5" ht="12.75">
      <c r="A23" s="36" t="s">
        <v>55</v>
      </c>
      <c r="E23" s="37" t="s">
        <v>593</v>
      </c>
    </row>
    <row r="24" spans="1:5" ht="25.5">
      <c r="A24" t="s">
        <v>57</v>
      </c>
      <c r="E24" s="35" t="s">
        <v>594</v>
      </c>
    </row>
    <row r="25" spans="1:16" ht="25.5">
      <c r="A25" s="25" t="s">
        <v>47</v>
      </c>
      <c s="29" t="s">
        <v>35</v>
      </c>
      <c s="29" t="s">
        <v>595</v>
      </c>
      <c s="25" t="s">
        <v>49</v>
      </c>
      <c s="30" t="s">
        <v>596</v>
      </c>
      <c s="31" t="s">
        <v>121</v>
      </c>
      <c s="32">
        <v>6</v>
      </c>
      <c s="33">
        <v>0</v>
      </c>
      <c s="33">
        <f>ROUND(ROUND(H25,2)*ROUND(G25,3),2)</f>
      </c>
      <c s="31" t="s">
        <v>52</v>
      </c>
      <c r="O25">
        <f>(I25*21)/100</f>
      </c>
      <c t="s">
        <v>23</v>
      </c>
    </row>
    <row r="26" spans="1:5" ht="12.75">
      <c r="A26" s="34" t="s">
        <v>53</v>
      </c>
      <c r="E26" s="35" t="s">
        <v>556</v>
      </c>
    </row>
    <row r="27" spans="1:5" ht="12.75">
      <c r="A27" s="36" t="s">
        <v>55</v>
      </c>
      <c r="E27" s="37" t="s">
        <v>597</v>
      </c>
    </row>
    <row r="28" spans="1:5" ht="25.5">
      <c r="A28" t="s">
        <v>57</v>
      </c>
      <c r="E28" s="35" t="s">
        <v>598</v>
      </c>
    </row>
    <row r="29" spans="1:16" ht="12.75">
      <c r="A29" s="25" t="s">
        <v>47</v>
      </c>
      <c s="29" t="s">
        <v>37</v>
      </c>
      <c s="29" t="s">
        <v>599</v>
      </c>
      <c s="25" t="s">
        <v>49</v>
      </c>
      <c s="30" t="s">
        <v>600</v>
      </c>
      <c s="31" t="s">
        <v>121</v>
      </c>
      <c s="32">
        <v>13</v>
      </c>
      <c s="33">
        <v>0</v>
      </c>
      <c s="33">
        <f>ROUND(ROUND(H29,2)*ROUND(G29,3),2)</f>
      </c>
      <c s="31" t="s">
        <v>52</v>
      </c>
      <c r="O29">
        <f>(I29*21)/100</f>
      </c>
      <c t="s">
        <v>23</v>
      </c>
    </row>
    <row r="30" spans="1:5" ht="25.5">
      <c r="A30" s="34" t="s">
        <v>53</v>
      </c>
      <c r="E30" s="35" t="s">
        <v>592</v>
      </c>
    </row>
    <row r="31" spans="1:5" ht="12.75">
      <c r="A31" s="36" t="s">
        <v>55</v>
      </c>
      <c r="E31" s="37" t="s">
        <v>588</v>
      </c>
    </row>
    <row r="32" spans="1:5" ht="25.5">
      <c r="A32" t="s">
        <v>57</v>
      </c>
      <c r="E32" s="35" t="s">
        <v>594</v>
      </c>
    </row>
    <row r="33" spans="1:16" ht="25.5">
      <c r="A33" s="25" t="s">
        <v>47</v>
      </c>
      <c s="29" t="s">
        <v>77</v>
      </c>
      <c s="29" t="s">
        <v>601</v>
      </c>
      <c s="25" t="s">
        <v>49</v>
      </c>
      <c s="30" t="s">
        <v>602</v>
      </c>
      <c s="31" t="s">
        <v>127</v>
      </c>
      <c s="32">
        <v>860.605</v>
      </c>
      <c s="33">
        <v>0</v>
      </c>
      <c s="33">
        <f>ROUND(ROUND(H33,2)*ROUND(G33,3),2)</f>
      </c>
      <c s="31" t="s">
        <v>52</v>
      </c>
      <c r="O33">
        <f>(I33*21)/100</f>
      </c>
      <c t="s">
        <v>23</v>
      </c>
    </row>
    <row r="34" spans="1:5" ht="12.75">
      <c r="A34" s="34" t="s">
        <v>53</v>
      </c>
      <c r="E34" s="35" t="s">
        <v>603</v>
      </c>
    </row>
    <row r="35" spans="1:5" ht="255">
      <c r="A35" s="36" t="s">
        <v>55</v>
      </c>
      <c r="E35" s="37" t="s">
        <v>604</v>
      </c>
    </row>
    <row r="36" spans="1:5" ht="38.25">
      <c r="A36" t="s">
        <v>57</v>
      </c>
      <c r="E36" s="35" t="s">
        <v>605</v>
      </c>
    </row>
    <row r="37" spans="1:16" ht="12.75">
      <c r="A37" s="25" t="s">
        <v>47</v>
      </c>
      <c s="29" t="s">
        <v>82</v>
      </c>
      <c s="29" t="s">
        <v>606</v>
      </c>
      <c s="25" t="s">
        <v>49</v>
      </c>
      <c s="30" t="s">
        <v>607</v>
      </c>
      <c s="31" t="s">
        <v>121</v>
      </c>
      <c s="32">
        <v>12</v>
      </c>
      <c s="33">
        <v>0</v>
      </c>
      <c s="33">
        <f>ROUND(ROUND(H37,2)*ROUND(G37,3),2)</f>
      </c>
      <c s="31" t="s">
        <v>52</v>
      </c>
      <c r="O37">
        <f>(I37*21)/100</f>
      </c>
      <c t="s">
        <v>23</v>
      </c>
    </row>
    <row r="38" spans="1:5" ht="12.75">
      <c r="A38" s="34" t="s">
        <v>53</v>
      </c>
      <c r="E38" s="35" t="s">
        <v>608</v>
      </c>
    </row>
    <row r="39" spans="1:5" ht="12.75">
      <c r="A39" s="36" t="s">
        <v>55</v>
      </c>
      <c r="E39" s="37" t="s">
        <v>609</v>
      </c>
    </row>
    <row r="40" spans="1:5" ht="38.25">
      <c r="A40" t="s">
        <v>57</v>
      </c>
      <c r="E40" s="35" t="s">
        <v>610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0+O8+O13+O26+O31+O40</f>
      </c>
      <c t="s">
        <v>22</v>
      </c>
    </row>
    <row r="3" spans="1:16" ht="15" customHeight="1">
      <c r="A3" t="s">
        <v>12</v>
      </c>
      <c s="12" t="s">
        <v>14</v>
      </c>
      <c s="13" t="s">
        <v>15</v>
      </c>
      <c s="1"/>
      <c s="14" t="s">
        <v>16</v>
      </c>
      <c s="1"/>
      <c s="9"/>
      <c s="8" t="s">
        <v>611</v>
      </c>
      <c s="41">
        <f>0+I8+I13+I26+I31+I40</f>
      </c>
      <c s="10"/>
      <c r="O3" t="s">
        <v>19</v>
      </c>
      <c t="s">
        <v>23</v>
      </c>
    </row>
    <row r="4" spans="1:16" ht="15" customHeight="1">
      <c r="A4" t="s">
        <v>17</v>
      </c>
      <c s="16" t="s">
        <v>18</v>
      </c>
      <c s="17" t="s">
        <v>611</v>
      </c>
      <c s="6"/>
      <c s="18" t="s">
        <v>612</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25.5">
      <c r="A9" s="25" t="s">
        <v>47</v>
      </c>
      <c s="29" t="s">
        <v>29</v>
      </c>
      <c s="29" t="s">
        <v>213</v>
      </c>
      <c s="25" t="s">
        <v>49</v>
      </c>
      <c s="30" t="s">
        <v>214</v>
      </c>
      <c s="31" t="s">
        <v>186</v>
      </c>
      <c s="32">
        <v>17.208</v>
      </c>
      <c s="33">
        <v>0</v>
      </c>
      <c s="33">
        <f>ROUND(ROUND(H9,2)*ROUND(G9,3),2)</f>
      </c>
      <c s="31" t="s">
        <v>52</v>
      </c>
      <c r="O9">
        <f>(I9*21)/100</f>
      </c>
      <c t="s">
        <v>23</v>
      </c>
    </row>
    <row r="10" spans="1:5" ht="12.75">
      <c r="A10" s="34" t="s">
        <v>53</v>
      </c>
      <c r="E10" s="35" t="s">
        <v>49</v>
      </c>
    </row>
    <row r="11" spans="1:5" ht="38.25">
      <c r="A11" s="36" t="s">
        <v>55</v>
      </c>
      <c r="E11" s="37" t="s">
        <v>613</v>
      </c>
    </row>
    <row r="12" spans="1:5" ht="140.25">
      <c r="A12" t="s">
        <v>57</v>
      </c>
      <c r="E12" s="35" t="s">
        <v>614</v>
      </c>
    </row>
    <row r="13" spans="1:18" ht="12.75" customHeight="1">
      <c r="A13" s="6" t="s">
        <v>45</v>
      </c>
      <c s="6"/>
      <c s="39" t="s">
        <v>29</v>
      </c>
      <c s="6"/>
      <c s="27" t="s">
        <v>151</v>
      </c>
      <c s="6"/>
      <c s="6"/>
      <c s="6"/>
      <c s="40">
        <f>0+Q13</f>
      </c>
      <c s="6"/>
      <c r="O13">
        <f>0+R13</f>
      </c>
      <c r="Q13">
        <f>0+I14+I18+I22</f>
      </c>
      <c>
        <f>0+O14+O18+O22</f>
      </c>
    </row>
    <row r="14" spans="1:16" ht="12.75">
      <c r="A14" s="25" t="s">
        <v>47</v>
      </c>
      <c s="29" t="s">
        <v>23</v>
      </c>
      <c s="29" t="s">
        <v>308</v>
      </c>
      <c s="25" t="s">
        <v>49</v>
      </c>
      <c s="30" t="s">
        <v>309</v>
      </c>
      <c s="31" t="s">
        <v>155</v>
      </c>
      <c s="32">
        <v>1.4</v>
      </c>
      <c s="33">
        <v>0</v>
      </c>
      <c s="33">
        <f>ROUND(ROUND(H14,2)*ROUND(G14,3),2)</f>
      </c>
      <c s="31" t="s">
        <v>52</v>
      </c>
      <c r="O14">
        <f>(I14*21)/100</f>
      </c>
      <c t="s">
        <v>23</v>
      </c>
    </row>
    <row r="15" spans="1:5" ht="25.5">
      <c r="A15" s="34" t="s">
        <v>53</v>
      </c>
      <c r="E15" s="35" t="s">
        <v>615</v>
      </c>
    </row>
    <row r="16" spans="1:5" ht="12.75">
      <c r="A16" s="36" t="s">
        <v>55</v>
      </c>
      <c r="E16" s="37" t="s">
        <v>616</v>
      </c>
    </row>
    <row r="17" spans="1:5" ht="318.75">
      <c r="A17" t="s">
        <v>57</v>
      </c>
      <c r="E17" s="35" t="s">
        <v>312</v>
      </c>
    </row>
    <row r="18" spans="1:16" ht="12.75">
      <c r="A18" s="25" t="s">
        <v>47</v>
      </c>
      <c s="29" t="s">
        <v>22</v>
      </c>
      <c s="29" t="s">
        <v>313</v>
      </c>
      <c s="25" t="s">
        <v>49</v>
      </c>
      <c s="30" t="s">
        <v>314</v>
      </c>
      <c s="31" t="s">
        <v>155</v>
      </c>
      <c s="32">
        <v>8.16</v>
      </c>
      <c s="33">
        <v>0</v>
      </c>
      <c s="33">
        <f>ROUND(ROUND(H18,2)*ROUND(G18,3),2)</f>
      </c>
      <c s="31" t="s">
        <v>52</v>
      </c>
      <c r="O18">
        <f>(I18*21)/100</f>
      </c>
      <c t="s">
        <v>23</v>
      </c>
    </row>
    <row r="19" spans="1:5" ht="25.5">
      <c r="A19" s="34" t="s">
        <v>53</v>
      </c>
      <c r="E19" s="35" t="s">
        <v>617</v>
      </c>
    </row>
    <row r="20" spans="1:5" ht="38.25">
      <c r="A20" s="36" t="s">
        <v>55</v>
      </c>
      <c r="E20" s="37" t="s">
        <v>618</v>
      </c>
    </row>
    <row r="21" spans="1:5" ht="318.75">
      <c r="A21" t="s">
        <v>57</v>
      </c>
      <c r="E21" s="35" t="s">
        <v>619</v>
      </c>
    </row>
    <row r="22" spans="1:16" ht="12.75">
      <c r="A22" s="25" t="s">
        <v>47</v>
      </c>
      <c s="29" t="s">
        <v>33</v>
      </c>
      <c s="29" t="s">
        <v>337</v>
      </c>
      <c s="25" t="s">
        <v>67</v>
      </c>
      <c s="30" t="s">
        <v>338</v>
      </c>
      <c s="31" t="s">
        <v>155</v>
      </c>
      <c s="32">
        <v>2.88</v>
      </c>
      <c s="33">
        <v>0</v>
      </c>
      <c s="33">
        <f>ROUND(ROUND(H22,2)*ROUND(G22,3),2)</f>
      </c>
      <c s="31" t="s">
        <v>52</v>
      </c>
      <c r="O22">
        <f>(I22*21)/100</f>
      </c>
      <c t="s">
        <v>23</v>
      </c>
    </row>
    <row r="23" spans="1:5" ht="63.75">
      <c r="A23" s="34" t="s">
        <v>53</v>
      </c>
      <c r="E23" s="35" t="s">
        <v>339</v>
      </c>
    </row>
    <row r="24" spans="1:5" ht="12.75">
      <c r="A24" s="36" t="s">
        <v>55</v>
      </c>
      <c r="E24" s="37" t="s">
        <v>620</v>
      </c>
    </row>
    <row r="25" spans="1:5" ht="293.25">
      <c r="A25" t="s">
        <v>57</v>
      </c>
      <c r="E25" s="35" t="s">
        <v>341</v>
      </c>
    </row>
    <row r="26" spans="1:18" ht="12.75" customHeight="1">
      <c r="A26" s="6" t="s">
        <v>45</v>
      </c>
      <c s="6"/>
      <c s="39" t="s">
        <v>33</v>
      </c>
      <c s="6"/>
      <c s="27" t="s">
        <v>182</v>
      </c>
      <c s="6"/>
      <c s="6"/>
      <c s="6"/>
      <c s="40">
        <f>0+Q26</f>
      </c>
      <c s="6"/>
      <c r="O26">
        <f>0+R26</f>
      </c>
      <c r="Q26">
        <f>0+I27</f>
      </c>
      <c>
        <f>0+O27</f>
      </c>
    </row>
    <row r="27" spans="1:16" ht="12.75">
      <c r="A27" s="25" t="s">
        <v>47</v>
      </c>
      <c s="29" t="s">
        <v>35</v>
      </c>
      <c s="29" t="s">
        <v>621</v>
      </c>
      <c s="25" t="s">
        <v>49</v>
      </c>
      <c s="30" t="s">
        <v>622</v>
      </c>
      <c s="31" t="s">
        <v>155</v>
      </c>
      <c s="32">
        <v>0.72</v>
      </c>
      <c s="33">
        <v>0</v>
      </c>
      <c s="33">
        <f>ROUND(ROUND(H27,2)*ROUND(G27,3),2)</f>
      </c>
      <c s="31" t="s">
        <v>52</v>
      </c>
      <c r="O27">
        <f>(I27*21)/100</f>
      </c>
      <c t="s">
        <v>23</v>
      </c>
    </row>
    <row r="28" spans="1:5" ht="25.5">
      <c r="A28" s="34" t="s">
        <v>53</v>
      </c>
      <c r="E28" s="35" t="s">
        <v>623</v>
      </c>
    </row>
    <row r="29" spans="1:5" ht="12.75">
      <c r="A29" s="36" t="s">
        <v>55</v>
      </c>
      <c r="E29" s="37" t="s">
        <v>624</v>
      </c>
    </row>
    <row r="30" spans="1:5" ht="369.75">
      <c r="A30" t="s">
        <v>57</v>
      </c>
      <c r="E30" s="35" t="s">
        <v>625</v>
      </c>
    </row>
    <row r="31" spans="1:18" ht="12.75" customHeight="1">
      <c r="A31" s="6" t="s">
        <v>45</v>
      </c>
      <c s="6"/>
      <c s="39" t="s">
        <v>82</v>
      </c>
      <c s="6"/>
      <c s="27" t="s">
        <v>485</v>
      </c>
      <c s="6"/>
      <c s="6"/>
      <c s="6"/>
      <c s="40">
        <f>0+Q31</f>
      </c>
      <c s="6"/>
      <c r="O31">
        <f>0+R31</f>
      </c>
      <c r="Q31">
        <f>0+I32+I36</f>
      </c>
      <c>
        <f>0+O32+O36</f>
      </c>
    </row>
    <row r="32" spans="1:16" ht="12.75">
      <c r="A32" s="25" t="s">
        <v>47</v>
      </c>
      <c s="29" t="s">
        <v>37</v>
      </c>
      <c s="29" t="s">
        <v>626</v>
      </c>
      <c s="25" t="s">
        <v>49</v>
      </c>
      <c s="30" t="s">
        <v>627</v>
      </c>
      <c s="31" t="s">
        <v>254</v>
      </c>
      <c s="32">
        <v>3</v>
      </c>
      <c s="33">
        <v>0</v>
      </c>
      <c s="33">
        <f>ROUND(ROUND(H32,2)*ROUND(G32,3),2)</f>
      </c>
      <c s="31" t="s">
        <v>52</v>
      </c>
      <c r="O32">
        <f>(I32*21)/100</f>
      </c>
      <c t="s">
        <v>23</v>
      </c>
    </row>
    <row r="33" spans="1:5" ht="38.25">
      <c r="A33" s="34" t="s">
        <v>53</v>
      </c>
      <c r="E33" s="35" t="s">
        <v>628</v>
      </c>
    </row>
    <row r="34" spans="1:5" ht="12.75">
      <c r="A34" s="36" t="s">
        <v>55</v>
      </c>
      <c r="E34" s="37" t="s">
        <v>629</v>
      </c>
    </row>
    <row r="35" spans="1:5" ht="255">
      <c r="A35" t="s">
        <v>57</v>
      </c>
      <c r="E35" s="35" t="s">
        <v>491</v>
      </c>
    </row>
    <row r="36" spans="1:16" ht="12.75">
      <c r="A36" s="25" t="s">
        <v>47</v>
      </c>
      <c s="29" t="s">
        <v>77</v>
      </c>
      <c s="29" t="s">
        <v>630</v>
      </c>
      <c s="25" t="s">
        <v>49</v>
      </c>
      <c s="30" t="s">
        <v>631</v>
      </c>
      <c s="31" t="s">
        <v>121</v>
      </c>
      <c s="32">
        <v>1</v>
      </c>
      <c s="33">
        <v>0</v>
      </c>
      <c s="33">
        <f>ROUND(ROUND(H36,2)*ROUND(G36,3),2)</f>
      </c>
      <c s="31" t="s">
        <v>52</v>
      </c>
      <c r="O36">
        <f>(I36*21)/100</f>
      </c>
      <c t="s">
        <v>23</v>
      </c>
    </row>
    <row r="37" spans="1:5" ht="12.75">
      <c r="A37" s="34" t="s">
        <v>53</v>
      </c>
      <c r="E37" s="35" t="s">
        <v>632</v>
      </c>
    </row>
    <row r="38" spans="1:5" ht="12.75">
      <c r="A38" s="36" t="s">
        <v>55</v>
      </c>
      <c r="E38" s="37" t="s">
        <v>56</v>
      </c>
    </row>
    <row r="39" spans="1:5" ht="25.5">
      <c r="A39" t="s">
        <v>57</v>
      </c>
      <c r="E39" s="35" t="s">
        <v>633</v>
      </c>
    </row>
    <row r="40" spans="1:18" ht="12.75" customHeight="1">
      <c r="A40" s="6" t="s">
        <v>45</v>
      </c>
      <c s="6"/>
      <c s="39" t="s">
        <v>40</v>
      </c>
      <c s="6"/>
      <c s="27" t="s">
        <v>203</v>
      </c>
      <c s="6"/>
      <c s="6"/>
      <c s="6"/>
      <c s="40">
        <f>0+Q40</f>
      </c>
      <c s="6"/>
      <c r="O40">
        <f>0+R40</f>
      </c>
      <c r="Q40">
        <f>0+I41</f>
      </c>
      <c>
        <f>0+O41</f>
      </c>
    </row>
    <row r="41" spans="1:16" ht="12.75">
      <c r="A41" s="25" t="s">
        <v>47</v>
      </c>
      <c s="29" t="s">
        <v>82</v>
      </c>
      <c s="29" t="s">
        <v>634</v>
      </c>
      <c s="25" t="s">
        <v>49</v>
      </c>
      <c s="30" t="s">
        <v>635</v>
      </c>
      <c s="31" t="s">
        <v>254</v>
      </c>
      <c s="32">
        <v>11</v>
      </c>
      <c s="33">
        <v>0</v>
      </c>
      <c s="33">
        <f>ROUND(ROUND(H41,2)*ROUND(G41,3),2)</f>
      </c>
      <c s="31" t="s">
        <v>52</v>
      </c>
      <c r="O41">
        <f>(I41*21)/100</f>
      </c>
      <c t="s">
        <v>23</v>
      </c>
    </row>
    <row r="42" spans="1:5" ht="38.25">
      <c r="A42" s="34" t="s">
        <v>53</v>
      </c>
      <c r="E42" s="35" t="s">
        <v>636</v>
      </c>
    </row>
    <row r="43" spans="1:5" ht="12.75">
      <c r="A43" s="36" t="s">
        <v>55</v>
      </c>
      <c r="E43" s="37" t="s">
        <v>584</v>
      </c>
    </row>
    <row r="44" spans="1:5" ht="76.5">
      <c r="A44" t="s">
        <v>57</v>
      </c>
      <c r="E44" s="35" t="s">
        <v>637</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638</v>
      </c>
      <c s="41">
        <f>0+I8</f>
      </c>
      <c s="10"/>
      <c r="O3" t="s">
        <v>19</v>
      </c>
      <c t="s">
        <v>23</v>
      </c>
    </row>
    <row r="4" spans="1:16" ht="15" customHeight="1">
      <c r="A4" t="s">
        <v>17</v>
      </c>
      <c s="16" t="s">
        <v>18</v>
      </c>
      <c s="17" t="s">
        <v>638</v>
      </c>
      <c s="6"/>
      <c s="18" t="s">
        <v>639</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40</v>
      </c>
      <c s="19"/>
      <c s="27" t="s">
        <v>203</v>
      </c>
      <c s="19"/>
      <c s="19"/>
      <c s="19"/>
      <c s="28">
        <f>0+Q8</f>
      </c>
      <c s="19"/>
      <c r="O8">
        <f>0+R8</f>
      </c>
      <c r="Q8">
        <f>0+I9+I13+I17+I21</f>
      </c>
      <c>
        <f>0+O9+O13+O17+O21</f>
      </c>
    </row>
    <row r="9" spans="1:16" ht="12.75">
      <c r="A9" s="25" t="s">
        <v>47</v>
      </c>
      <c s="29" t="s">
        <v>29</v>
      </c>
      <c s="29" t="s">
        <v>640</v>
      </c>
      <c s="25" t="s">
        <v>49</v>
      </c>
      <c s="30" t="s">
        <v>641</v>
      </c>
      <c s="31" t="s">
        <v>121</v>
      </c>
      <c s="32">
        <v>15</v>
      </c>
      <c s="33">
        <v>0</v>
      </c>
      <c s="33">
        <f>ROUND(ROUND(H9,2)*ROUND(G9,3),2)</f>
      </c>
      <c s="31" t="s">
        <v>52</v>
      </c>
      <c r="O9">
        <f>(I9*21)/100</f>
      </c>
      <c t="s">
        <v>23</v>
      </c>
    </row>
    <row r="10" spans="1:5" ht="12.75">
      <c r="A10" s="34" t="s">
        <v>53</v>
      </c>
      <c r="E10" s="35" t="s">
        <v>49</v>
      </c>
    </row>
    <row r="11" spans="1:5" ht="25.5">
      <c r="A11" s="36" t="s">
        <v>55</v>
      </c>
      <c r="E11" s="37" t="s">
        <v>642</v>
      </c>
    </row>
    <row r="12" spans="1:5" ht="38.25">
      <c r="A12" t="s">
        <v>57</v>
      </c>
      <c r="E12" s="35" t="s">
        <v>643</v>
      </c>
    </row>
    <row r="13" spans="1:16" ht="25.5">
      <c r="A13" s="25" t="s">
        <v>47</v>
      </c>
      <c s="29" t="s">
        <v>23</v>
      </c>
      <c s="29" t="s">
        <v>644</v>
      </c>
      <c s="25" t="s">
        <v>49</v>
      </c>
      <c s="30" t="s">
        <v>645</v>
      </c>
      <c s="31" t="s">
        <v>121</v>
      </c>
      <c s="32">
        <v>141</v>
      </c>
      <c s="33">
        <v>0</v>
      </c>
      <c s="33">
        <f>ROUND(ROUND(H13,2)*ROUND(G13,3),2)</f>
      </c>
      <c s="31" t="s">
        <v>52</v>
      </c>
      <c r="O13">
        <f>(I13*21)/100</f>
      </c>
      <c t="s">
        <v>23</v>
      </c>
    </row>
    <row r="14" spans="1:5" ht="38.25">
      <c r="A14" s="34" t="s">
        <v>53</v>
      </c>
      <c r="E14" s="35" t="s">
        <v>646</v>
      </c>
    </row>
    <row r="15" spans="1:5" ht="51">
      <c r="A15" s="36" t="s">
        <v>55</v>
      </c>
      <c r="E15" s="37" t="s">
        <v>647</v>
      </c>
    </row>
    <row r="16" spans="1:5" ht="63.75">
      <c r="A16" t="s">
        <v>57</v>
      </c>
      <c r="E16" s="35" t="s">
        <v>648</v>
      </c>
    </row>
    <row r="17" spans="1:16" ht="12.75">
      <c r="A17" s="25" t="s">
        <v>47</v>
      </c>
      <c s="29" t="s">
        <v>22</v>
      </c>
      <c s="29" t="s">
        <v>590</v>
      </c>
      <c s="25" t="s">
        <v>49</v>
      </c>
      <c s="30" t="s">
        <v>591</v>
      </c>
      <c s="31" t="s">
        <v>121</v>
      </c>
      <c s="32">
        <v>141</v>
      </c>
      <c s="33">
        <v>0</v>
      </c>
      <c s="33">
        <f>ROUND(ROUND(H17,2)*ROUND(G17,3),2)</f>
      </c>
      <c s="31" t="s">
        <v>52</v>
      </c>
      <c r="O17">
        <f>(I17*21)/100</f>
      </c>
      <c t="s">
        <v>23</v>
      </c>
    </row>
    <row r="18" spans="1:5" ht="63.75">
      <c r="A18" s="34" t="s">
        <v>53</v>
      </c>
      <c r="E18" s="35" t="s">
        <v>649</v>
      </c>
    </row>
    <row r="19" spans="1:5" ht="12.75">
      <c r="A19" s="36" t="s">
        <v>55</v>
      </c>
      <c r="E19" s="37" t="s">
        <v>650</v>
      </c>
    </row>
    <row r="20" spans="1:5" ht="25.5">
      <c r="A20" t="s">
        <v>57</v>
      </c>
      <c r="E20" s="35" t="s">
        <v>594</v>
      </c>
    </row>
    <row r="21" spans="1:16" ht="12.75">
      <c r="A21" s="25" t="s">
        <v>47</v>
      </c>
      <c s="29" t="s">
        <v>33</v>
      </c>
      <c s="29" t="s">
        <v>651</v>
      </c>
      <c s="25" t="s">
        <v>49</v>
      </c>
      <c s="30" t="s">
        <v>652</v>
      </c>
      <c s="31" t="s">
        <v>653</v>
      </c>
      <c s="32">
        <v>15510</v>
      </c>
      <c s="33">
        <v>0</v>
      </c>
      <c s="33">
        <f>ROUND(ROUND(H21,2)*ROUND(G21,3),2)</f>
      </c>
      <c s="31" t="s">
        <v>52</v>
      </c>
      <c r="O21">
        <f>(I21*21)/100</f>
      </c>
      <c t="s">
        <v>23</v>
      </c>
    </row>
    <row r="22" spans="1:5" ht="38.25">
      <c r="A22" s="34" t="s">
        <v>53</v>
      </c>
      <c r="E22" s="35" t="s">
        <v>654</v>
      </c>
    </row>
    <row r="23" spans="1:5" ht="51">
      <c r="A23" s="36" t="s">
        <v>55</v>
      </c>
      <c r="E23" s="37" t="s">
        <v>655</v>
      </c>
    </row>
    <row r="24" spans="1:5" ht="25.5">
      <c r="A24" t="s">
        <v>57</v>
      </c>
      <c r="E24" s="35" t="s">
        <v>656</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3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0+O8+O37+O118+O171+O204+O221+O266+O271+O300+O313</f>
      </c>
      <c t="s">
        <v>22</v>
      </c>
    </row>
    <row r="3" spans="1:16" ht="15" customHeight="1">
      <c r="A3" t="s">
        <v>12</v>
      </c>
      <c s="12" t="s">
        <v>14</v>
      </c>
      <c s="13" t="s">
        <v>15</v>
      </c>
      <c s="1"/>
      <c s="14" t="s">
        <v>16</v>
      </c>
      <c s="1"/>
      <c s="9"/>
      <c s="8" t="s">
        <v>657</v>
      </c>
      <c s="41">
        <f>0+I8+I37+I118+I171+I204+I221+I266+I271+I300+I313</f>
      </c>
      <c s="10"/>
      <c r="O3" t="s">
        <v>19</v>
      </c>
      <c t="s">
        <v>23</v>
      </c>
    </row>
    <row r="4" spans="1:16" ht="15" customHeight="1">
      <c r="A4" t="s">
        <v>17</v>
      </c>
      <c s="16" t="s">
        <v>18</v>
      </c>
      <c s="17" t="s">
        <v>657</v>
      </c>
      <c s="6"/>
      <c s="18" t="s">
        <v>658</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0+I9+I13+I17+I21+I25+I29+I33</f>
      </c>
      <c>
        <f>0+O9+O13+O17+O21+O25+O29+O33</f>
      </c>
    </row>
    <row r="9" spans="1:16" ht="12.75">
      <c r="A9" s="25" t="s">
        <v>47</v>
      </c>
      <c s="29" t="s">
        <v>29</v>
      </c>
      <c s="29" t="s">
        <v>659</v>
      </c>
      <c s="25" t="s">
        <v>67</v>
      </c>
      <c s="30" t="s">
        <v>660</v>
      </c>
      <c s="31" t="s">
        <v>155</v>
      </c>
      <c s="32">
        <v>191.559</v>
      </c>
      <c s="33">
        <v>0</v>
      </c>
      <c s="33">
        <f>ROUND(ROUND(H9,2)*ROUND(G9,3),2)</f>
      </c>
      <c s="31" t="s">
        <v>52</v>
      </c>
      <c r="O9">
        <f>(I9*21)/100</f>
      </c>
      <c t="s">
        <v>23</v>
      </c>
    </row>
    <row r="10" spans="1:5" ht="38.25">
      <c r="A10" s="34" t="s">
        <v>53</v>
      </c>
      <c r="E10" s="35" t="s">
        <v>661</v>
      </c>
    </row>
    <row r="11" spans="1:5" ht="63.75">
      <c r="A11" s="36" t="s">
        <v>55</v>
      </c>
      <c r="E11" s="37" t="s">
        <v>662</v>
      </c>
    </row>
    <row r="12" spans="1:5" ht="25.5">
      <c r="A12" t="s">
        <v>57</v>
      </c>
      <c r="E12" s="35" t="s">
        <v>663</v>
      </c>
    </row>
    <row r="13" spans="1:16" ht="12.75">
      <c r="A13" s="25" t="s">
        <v>47</v>
      </c>
      <c s="29" t="s">
        <v>23</v>
      </c>
      <c s="29" t="s">
        <v>659</v>
      </c>
      <c s="25" t="s">
        <v>71</v>
      </c>
      <c s="30" t="s">
        <v>660</v>
      </c>
      <c s="31" t="s">
        <v>155</v>
      </c>
      <c s="32">
        <v>15.3</v>
      </c>
      <c s="33">
        <v>0</v>
      </c>
      <c s="33">
        <f>ROUND(ROUND(H13,2)*ROUND(G13,3),2)</f>
      </c>
      <c s="31" t="s">
        <v>52</v>
      </c>
      <c r="O13">
        <f>(I13*21)/100</f>
      </c>
      <c t="s">
        <v>23</v>
      </c>
    </row>
    <row r="14" spans="1:5" ht="25.5">
      <c r="A14" s="34" t="s">
        <v>53</v>
      </c>
      <c r="E14" s="35" t="s">
        <v>664</v>
      </c>
    </row>
    <row r="15" spans="1:5" ht="12.75">
      <c r="A15" s="36" t="s">
        <v>55</v>
      </c>
      <c r="E15" s="37" t="s">
        <v>665</v>
      </c>
    </row>
    <row r="16" spans="1:5" ht="25.5">
      <c r="A16" t="s">
        <v>57</v>
      </c>
      <c r="E16" s="35" t="s">
        <v>663</v>
      </c>
    </row>
    <row r="17" spans="1:16" ht="12.75">
      <c r="A17" s="25" t="s">
        <v>47</v>
      </c>
      <c s="29" t="s">
        <v>22</v>
      </c>
      <c s="29" t="s">
        <v>666</v>
      </c>
      <c s="25" t="s">
        <v>49</v>
      </c>
      <c s="30" t="s">
        <v>660</v>
      </c>
      <c s="31" t="s">
        <v>186</v>
      </c>
      <c s="32">
        <v>227.919</v>
      </c>
      <c s="33">
        <v>0</v>
      </c>
      <c s="33">
        <f>ROUND(ROUND(H17,2)*ROUND(G17,3),2)</f>
      </c>
      <c s="31" t="s">
        <v>52</v>
      </c>
      <c r="O17">
        <f>(I17*21)/100</f>
      </c>
      <c t="s">
        <v>23</v>
      </c>
    </row>
    <row r="18" spans="1:5" ht="12.75">
      <c r="A18" s="34" t="s">
        <v>53</v>
      </c>
      <c r="E18" s="35" t="s">
        <v>667</v>
      </c>
    </row>
    <row r="19" spans="1:5" ht="63.75">
      <c r="A19" s="36" t="s">
        <v>55</v>
      </c>
      <c r="E19" s="37" t="s">
        <v>668</v>
      </c>
    </row>
    <row r="20" spans="1:5" ht="25.5">
      <c r="A20" t="s">
        <v>57</v>
      </c>
      <c r="E20" s="35" t="s">
        <v>663</v>
      </c>
    </row>
    <row r="21" spans="1:16" ht="12.75">
      <c r="A21" s="25" t="s">
        <v>47</v>
      </c>
      <c s="29" t="s">
        <v>33</v>
      </c>
      <c s="29" t="s">
        <v>669</v>
      </c>
      <c s="25" t="s">
        <v>49</v>
      </c>
      <c s="30" t="s">
        <v>670</v>
      </c>
      <c s="31" t="s">
        <v>186</v>
      </c>
      <c s="32">
        <v>56.76</v>
      </c>
      <c s="33">
        <v>0</v>
      </c>
      <c s="33">
        <f>ROUND(ROUND(H21,2)*ROUND(G21,3),2)</f>
      </c>
      <c s="31" t="s">
        <v>52</v>
      </c>
      <c r="O21">
        <f>(I21*21)/100</f>
      </c>
      <c t="s">
        <v>23</v>
      </c>
    </row>
    <row r="22" spans="1:5" ht="12.75">
      <c r="A22" s="34" t="s">
        <v>53</v>
      </c>
      <c r="E22" s="35" t="s">
        <v>49</v>
      </c>
    </row>
    <row r="23" spans="1:5" ht="12.75">
      <c r="A23" s="36" t="s">
        <v>55</v>
      </c>
      <c r="E23" s="37" t="s">
        <v>671</v>
      </c>
    </row>
    <row r="24" spans="1:5" ht="25.5">
      <c r="A24" t="s">
        <v>57</v>
      </c>
      <c r="E24" s="35" t="s">
        <v>663</v>
      </c>
    </row>
    <row r="25" spans="1:16" ht="12.75">
      <c r="A25" s="25" t="s">
        <v>47</v>
      </c>
      <c s="29" t="s">
        <v>35</v>
      </c>
      <c s="29" t="s">
        <v>672</v>
      </c>
      <c s="25" t="s">
        <v>49</v>
      </c>
      <c s="30" t="s">
        <v>673</v>
      </c>
      <c s="31" t="s">
        <v>155</v>
      </c>
      <c s="32">
        <v>27.15</v>
      </c>
      <c s="33">
        <v>0</v>
      </c>
      <c s="33">
        <f>ROUND(ROUND(H25,2)*ROUND(G25,3),2)</f>
      </c>
      <c s="31" t="s">
        <v>52</v>
      </c>
      <c r="O25">
        <f>(I25*21)/100</f>
      </c>
      <c t="s">
        <v>23</v>
      </c>
    </row>
    <row r="26" spans="1:5" ht="12.75">
      <c r="A26" s="34" t="s">
        <v>53</v>
      </c>
      <c r="E26" s="35" t="s">
        <v>674</v>
      </c>
    </row>
    <row r="27" spans="1:5" ht="12.75">
      <c r="A27" s="36" t="s">
        <v>55</v>
      </c>
      <c r="E27" s="37" t="s">
        <v>675</v>
      </c>
    </row>
    <row r="28" spans="1:5" ht="25.5">
      <c r="A28" t="s">
        <v>57</v>
      </c>
      <c r="E28" s="35" t="s">
        <v>663</v>
      </c>
    </row>
    <row r="29" spans="1:16" ht="12.75">
      <c r="A29" s="25" t="s">
        <v>47</v>
      </c>
      <c s="29" t="s">
        <v>37</v>
      </c>
      <c s="29" t="s">
        <v>676</v>
      </c>
      <c s="25" t="s">
        <v>49</v>
      </c>
      <c s="30" t="s">
        <v>673</v>
      </c>
      <c s="31" t="s">
        <v>186</v>
      </c>
      <c s="32">
        <v>0.626</v>
      </c>
      <c s="33">
        <v>0</v>
      </c>
      <c s="33">
        <f>ROUND(ROUND(H29,2)*ROUND(G29,3),2)</f>
      </c>
      <c s="31" t="s">
        <v>52</v>
      </c>
      <c r="O29">
        <f>(I29*21)/100</f>
      </c>
      <c t="s">
        <v>23</v>
      </c>
    </row>
    <row r="30" spans="1:5" ht="25.5">
      <c r="A30" s="34" t="s">
        <v>53</v>
      </c>
      <c r="E30" s="35" t="s">
        <v>677</v>
      </c>
    </row>
    <row r="31" spans="1:5" ht="12.75">
      <c r="A31" s="36" t="s">
        <v>55</v>
      </c>
      <c r="E31" s="37" t="s">
        <v>678</v>
      </c>
    </row>
    <row r="32" spans="1:5" ht="25.5">
      <c r="A32" t="s">
        <v>57</v>
      </c>
      <c r="E32" s="35" t="s">
        <v>663</v>
      </c>
    </row>
    <row r="33" spans="1:16" ht="12.75">
      <c r="A33" s="25" t="s">
        <v>47</v>
      </c>
      <c s="29" t="s">
        <v>77</v>
      </c>
      <c s="29" t="s">
        <v>679</v>
      </c>
      <c s="25" t="s">
        <v>49</v>
      </c>
      <c s="30" t="s">
        <v>680</v>
      </c>
      <c s="31" t="s">
        <v>51</v>
      </c>
      <c s="32">
        <v>1</v>
      </c>
      <c s="33">
        <v>0</v>
      </c>
      <c s="33">
        <f>ROUND(ROUND(H33,2)*ROUND(G33,3),2)</f>
      </c>
      <c s="31" t="s">
        <v>52</v>
      </c>
      <c r="O33">
        <f>(I33*21)/100</f>
      </c>
      <c t="s">
        <v>23</v>
      </c>
    </row>
    <row r="34" spans="1:5" ht="12.75">
      <c r="A34" s="34" t="s">
        <v>53</v>
      </c>
      <c r="E34" s="35" t="s">
        <v>681</v>
      </c>
    </row>
    <row r="35" spans="1:5" ht="12.75">
      <c r="A35" s="36" t="s">
        <v>55</v>
      </c>
      <c r="E35" s="37" t="s">
        <v>56</v>
      </c>
    </row>
    <row r="36" spans="1:5" ht="25.5">
      <c r="A36" t="s">
        <v>57</v>
      </c>
      <c r="E36" s="35" t="s">
        <v>682</v>
      </c>
    </row>
    <row r="37" spans="1:18" ht="12.75" customHeight="1">
      <c r="A37" s="6" t="s">
        <v>45</v>
      </c>
      <c s="6"/>
      <c s="39" t="s">
        <v>29</v>
      </c>
      <c s="6"/>
      <c s="27" t="s">
        <v>151</v>
      </c>
      <c s="6"/>
      <c s="6"/>
      <c s="6"/>
      <c s="40">
        <f>0+Q37</f>
      </c>
      <c s="6"/>
      <c r="O37">
        <f>0+R37</f>
      </c>
      <c r="Q37">
        <f>0+I38+I42+I46+I50+I54+I58+I62+I66+I70+I74+I78+I82+I86+I90+I94+I98+I102+I106+I110+I114</f>
      </c>
      <c>
        <f>0+O38+O42+O46+O50+O54+O58+O62+O66+O70+O74+O78+O82+O86+O90+O94+O98+O102+O106+O110+O114</f>
      </c>
    </row>
    <row r="38" spans="1:16" ht="25.5">
      <c r="A38" s="25" t="s">
        <v>47</v>
      </c>
      <c s="29" t="s">
        <v>82</v>
      </c>
      <c s="29" t="s">
        <v>244</v>
      </c>
      <c s="25" t="s">
        <v>49</v>
      </c>
      <c s="30" t="s">
        <v>245</v>
      </c>
      <c s="31" t="s">
        <v>155</v>
      </c>
      <c s="32">
        <v>24.3</v>
      </c>
      <c s="33">
        <v>0</v>
      </c>
      <c s="33">
        <f>ROUND(ROUND(H38,2)*ROUND(G38,3),2)</f>
      </c>
      <c s="31" t="s">
        <v>52</v>
      </c>
      <c r="O38">
        <f>(I38*21)/100</f>
      </c>
      <c t="s">
        <v>23</v>
      </c>
    </row>
    <row r="39" spans="1:5" ht="12.75">
      <c r="A39" s="34" t="s">
        <v>53</v>
      </c>
      <c r="E39" s="35" t="s">
        <v>683</v>
      </c>
    </row>
    <row r="40" spans="1:5" ht="12.75">
      <c r="A40" s="36" t="s">
        <v>55</v>
      </c>
      <c r="E40" s="37" t="s">
        <v>684</v>
      </c>
    </row>
    <row r="41" spans="1:5" ht="63.75">
      <c r="A41" t="s">
        <v>57</v>
      </c>
      <c r="E41" s="35" t="s">
        <v>243</v>
      </c>
    </row>
    <row r="42" spans="1:16" ht="25.5">
      <c r="A42" s="25" t="s">
        <v>47</v>
      </c>
      <c s="29" t="s">
        <v>40</v>
      </c>
      <c s="29" t="s">
        <v>685</v>
      </c>
      <c s="25" t="s">
        <v>49</v>
      </c>
      <c s="30" t="s">
        <v>686</v>
      </c>
      <c s="31" t="s">
        <v>155</v>
      </c>
      <c s="32">
        <v>25.8</v>
      </c>
      <c s="33">
        <v>0</v>
      </c>
      <c s="33">
        <f>ROUND(ROUND(H42,2)*ROUND(G42,3),2)</f>
      </c>
      <c s="31" t="s">
        <v>52</v>
      </c>
      <c r="O42">
        <f>(I42*21)/100</f>
      </c>
      <c t="s">
        <v>23</v>
      </c>
    </row>
    <row r="43" spans="1:5" ht="12.75">
      <c r="A43" s="34" t="s">
        <v>53</v>
      </c>
      <c r="E43" s="35" t="s">
        <v>687</v>
      </c>
    </row>
    <row r="44" spans="1:5" ht="38.25">
      <c r="A44" s="36" t="s">
        <v>55</v>
      </c>
      <c r="E44" s="37" t="s">
        <v>688</v>
      </c>
    </row>
    <row r="45" spans="1:5" ht="63.75">
      <c r="A45" t="s">
        <v>57</v>
      </c>
      <c r="E45" s="35" t="s">
        <v>243</v>
      </c>
    </row>
    <row r="46" spans="1:16" ht="25.5">
      <c r="A46" s="25" t="s">
        <v>47</v>
      </c>
      <c s="29" t="s">
        <v>42</v>
      </c>
      <c s="29" t="s">
        <v>689</v>
      </c>
      <c s="25" t="s">
        <v>49</v>
      </c>
      <c s="30" t="s">
        <v>690</v>
      </c>
      <c s="31" t="s">
        <v>155</v>
      </c>
      <c s="32">
        <v>3.78</v>
      </c>
      <c s="33">
        <v>0</v>
      </c>
      <c s="33">
        <f>ROUND(ROUND(H46,2)*ROUND(G46,3),2)</f>
      </c>
      <c s="31" t="s">
        <v>52</v>
      </c>
      <c r="O46">
        <f>(I46*21)/100</f>
      </c>
      <c t="s">
        <v>23</v>
      </c>
    </row>
    <row r="47" spans="1:5" ht="12.75">
      <c r="A47" s="34" t="s">
        <v>53</v>
      </c>
      <c r="E47" s="35" t="s">
        <v>691</v>
      </c>
    </row>
    <row r="48" spans="1:5" ht="38.25">
      <c r="A48" s="36" t="s">
        <v>55</v>
      </c>
      <c r="E48" s="37" t="s">
        <v>692</v>
      </c>
    </row>
    <row r="49" spans="1:5" ht="63.75">
      <c r="A49" t="s">
        <v>57</v>
      </c>
      <c r="E49" s="35" t="s">
        <v>243</v>
      </c>
    </row>
    <row r="50" spans="1:16" ht="12.75">
      <c r="A50" s="25" t="s">
        <v>47</v>
      </c>
      <c s="29" t="s">
        <v>44</v>
      </c>
      <c s="29" t="s">
        <v>693</v>
      </c>
      <c s="25" t="s">
        <v>49</v>
      </c>
      <c s="30" t="s">
        <v>694</v>
      </c>
      <c s="31" t="s">
        <v>254</v>
      </c>
      <c s="32">
        <v>38.1</v>
      </c>
      <c s="33">
        <v>0</v>
      </c>
      <c s="33">
        <f>ROUND(ROUND(H50,2)*ROUND(G50,3),2)</f>
      </c>
      <c s="31" t="s">
        <v>52</v>
      </c>
      <c r="O50">
        <f>(I50*21)/100</f>
      </c>
      <c t="s">
        <v>23</v>
      </c>
    </row>
    <row r="51" spans="1:5" ht="12.75">
      <c r="A51" s="34" t="s">
        <v>53</v>
      </c>
      <c r="E51" s="35" t="s">
        <v>695</v>
      </c>
    </row>
    <row r="52" spans="1:5" ht="38.25">
      <c r="A52" s="36" t="s">
        <v>55</v>
      </c>
      <c r="E52" s="37" t="s">
        <v>696</v>
      </c>
    </row>
    <row r="53" spans="1:5" ht="63.75">
      <c r="A53" t="s">
        <v>57</v>
      </c>
      <c r="E53" s="35" t="s">
        <v>243</v>
      </c>
    </row>
    <row r="54" spans="1:16" ht="25.5">
      <c r="A54" s="25" t="s">
        <v>47</v>
      </c>
      <c s="29" t="s">
        <v>93</v>
      </c>
      <c s="29" t="s">
        <v>257</v>
      </c>
      <c s="25" t="s">
        <v>49</v>
      </c>
      <c s="30" t="s">
        <v>258</v>
      </c>
      <c s="31" t="s">
        <v>259</v>
      </c>
      <c s="32">
        <v>68.58</v>
      </c>
      <c s="33">
        <v>0</v>
      </c>
      <c s="33">
        <f>ROUND(ROUND(H54,2)*ROUND(G54,3),2)</f>
      </c>
      <c s="31" t="s">
        <v>52</v>
      </c>
      <c r="O54">
        <f>(I54*21)/100</f>
      </c>
      <c t="s">
        <v>23</v>
      </c>
    </row>
    <row r="55" spans="1:5" ht="12.75">
      <c r="A55" s="34" t="s">
        <v>53</v>
      </c>
      <c r="E55" s="35" t="s">
        <v>697</v>
      </c>
    </row>
    <row r="56" spans="1:5" ht="12.75">
      <c r="A56" s="36" t="s">
        <v>55</v>
      </c>
      <c r="E56" s="37" t="s">
        <v>698</v>
      </c>
    </row>
    <row r="57" spans="1:5" ht="25.5">
      <c r="A57" t="s">
        <v>57</v>
      </c>
      <c r="E57" s="35" t="s">
        <v>262</v>
      </c>
    </row>
    <row r="58" spans="1:16" ht="12.75">
      <c r="A58" s="25" t="s">
        <v>47</v>
      </c>
      <c s="29" t="s">
        <v>97</v>
      </c>
      <c s="29" t="s">
        <v>699</v>
      </c>
      <c s="25" t="s">
        <v>49</v>
      </c>
      <c s="30" t="s">
        <v>700</v>
      </c>
      <c s="31" t="s">
        <v>155</v>
      </c>
      <c s="32">
        <v>27.15</v>
      </c>
      <c s="33">
        <v>0</v>
      </c>
      <c s="33">
        <f>ROUND(ROUND(H58,2)*ROUND(G58,3),2)</f>
      </c>
      <c s="31" t="s">
        <v>52</v>
      </c>
      <c r="O58">
        <f>(I58*21)/100</f>
      </c>
      <c t="s">
        <v>23</v>
      </c>
    </row>
    <row r="59" spans="1:5" ht="12.75">
      <c r="A59" s="34" t="s">
        <v>53</v>
      </c>
      <c r="E59" s="35" t="s">
        <v>701</v>
      </c>
    </row>
    <row r="60" spans="1:5" ht="12.75">
      <c r="A60" s="36" t="s">
        <v>55</v>
      </c>
      <c r="E60" s="37" t="s">
        <v>702</v>
      </c>
    </row>
    <row r="61" spans="1:5" ht="63.75">
      <c r="A61" t="s">
        <v>57</v>
      </c>
      <c r="E61" s="35" t="s">
        <v>243</v>
      </c>
    </row>
    <row r="62" spans="1:16" ht="12.75">
      <c r="A62" s="25" t="s">
        <v>47</v>
      </c>
      <c s="29" t="s">
        <v>101</v>
      </c>
      <c s="29" t="s">
        <v>703</v>
      </c>
      <c s="25" t="s">
        <v>49</v>
      </c>
      <c s="30" t="s">
        <v>704</v>
      </c>
      <c s="31" t="s">
        <v>705</v>
      </c>
      <c s="32">
        <v>168</v>
      </c>
      <c s="33">
        <v>0</v>
      </c>
      <c s="33">
        <f>ROUND(ROUND(H62,2)*ROUND(G62,3),2)</f>
      </c>
      <c s="31" t="s">
        <v>52</v>
      </c>
      <c r="O62">
        <f>(I62*21)/100</f>
      </c>
      <c t="s">
        <v>23</v>
      </c>
    </row>
    <row r="63" spans="1:5" ht="12.75">
      <c r="A63" s="34" t="s">
        <v>53</v>
      </c>
      <c r="E63" s="35" t="s">
        <v>706</v>
      </c>
    </row>
    <row r="64" spans="1:5" ht="12.75">
      <c r="A64" s="36" t="s">
        <v>55</v>
      </c>
      <c r="E64" s="37" t="s">
        <v>707</v>
      </c>
    </row>
    <row r="65" spans="1:5" ht="38.25">
      <c r="A65" t="s">
        <v>57</v>
      </c>
      <c r="E65" s="35" t="s">
        <v>708</v>
      </c>
    </row>
    <row r="66" spans="1:16" ht="12.75">
      <c r="A66" s="25" t="s">
        <v>47</v>
      </c>
      <c s="29" t="s">
        <v>104</v>
      </c>
      <c s="29" t="s">
        <v>709</v>
      </c>
      <c s="25" t="s">
        <v>49</v>
      </c>
      <c s="30" t="s">
        <v>710</v>
      </c>
      <c s="31" t="s">
        <v>254</v>
      </c>
      <c s="32">
        <v>48</v>
      </c>
      <c s="33">
        <v>0</v>
      </c>
      <c s="33">
        <f>ROUND(ROUND(H66,2)*ROUND(G66,3),2)</f>
      </c>
      <c s="31" t="s">
        <v>52</v>
      </c>
      <c r="O66">
        <f>(I66*21)/100</f>
      </c>
      <c t="s">
        <v>23</v>
      </c>
    </row>
    <row r="67" spans="1:5" ht="12.75">
      <c r="A67" s="34" t="s">
        <v>53</v>
      </c>
      <c r="E67" s="35" t="s">
        <v>711</v>
      </c>
    </row>
    <row r="68" spans="1:5" ht="12.75">
      <c r="A68" s="36" t="s">
        <v>55</v>
      </c>
      <c r="E68" s="37" t="s">
        <v>712</v>
      </c>
    </row>
    <row r="69" spans="1:5" ht="38.25">
      <c r="A69" t="s">
        <v>57</v>
      </c>
      <c r="E69" s="35" t="s">
        <v>713</v>
      </c>
    </row>
    <row r="70" spans="1:16" ht="12.75">
      <c r="A70" s="25" t="s">
        <v>47</v>
      </c>
      <c s="29" t="s">
        <v>109</v>
      </c>
      <c s="29" t="s">
        <v>714</v>
      </c>
      <c s="25" t="s">
        <v>49</v>
      </c>
      <c s="30" t="s">
        <v>715</v>
      </c>
      <c s="31" t="s">
        <v>155</v>
      </c>
      <c s="32">
        <v>4</v>
      </c>
      <c s="33">
        <v>0</v>
      </c>
      <c s="33">
        <f>ROUND(ROUND(H70,2)*ROUND(G70,3),2)</f>
      </c>
      <c s="31" t="s">
        <v>52</v>
      </c>
      <c r="O70">
        <f>(I70*21)/100</f>
      </c>
      <c t="s">
        <v>23</v>
      </c>
    </row>
    <row r="71" spans="1:5" ht="12.75">
      <c r="A71" s="34" t="s">
        <v>53</v>
      </c>
      <c r="E71" s="35" t="s">
        <v>716</v>
      </c>
    </row>
    <row r="72" spans="1:5" ht="12.75">
      <c r="A72" s="36" t="s">
        <v>55</v>
      </c>
      <c r="E72" s="37" t="s">
        <v>569</v>
      </c>
    </row>
    <row r="73" spans="1:5" ht="369.75">
      <c r="A73" t="s">
        <v>57</v>
      </c>
      <c r="E73" s="35" t="s">
        <v>276</v>
      </c>
    </row>
    <row r="74" spans="1:16" ht="12.75">
      <c r="A74" s="25" t="s">
        <v>47</v>
      </c>
      <c s="29" t="s">
        <v>114</v>
      </c>
      <c s="29" t="s">
        <v>160</v>
      </c>
      <c s="25" t="s">
        <v>49</v>
      </c>
      <c s="30" t="s">
        <v>161</v>
      </c>
      <c s="31" t="s">
        <v>155</v>
      </c>
      <c s="32">
        <v>165.7</v>
      </c>
      <c s="33">
        <v>0</v>
      </c>
      <c s="33">
        <f>ROUND(ROUND(H74,2)*ROUND(G74,3),2)</f>
      </c>
      <c s="31" t="s">
        <v>52</v>
      </c>
      <c r="O74">
        <f>(I74*21)/100</f>
      </c>
      <c t="s">
        <v>23</v>
      </c>
    </row>
    <row r="75" spans="1:5" ht="12.75">
      <c r="A75" s="34" t="s">
        <v>53</v>
      </c>
      <c r="E75" s="35" t="s">
        <v>717</v>
      </c>
    </row>
    <row r="76" spans="1:5" ht="38.25">
      <c r="A76" s="36" t="s">
        <v>55</v>
      </c>
      <c r="E76" s="37" t="s">
        <v>718</v>
      </c>
    </row>
    <row r="77" spans="1:5" ht="306">
      <c r="A77" t="s">
        <v>57</v>
      </c>
      <c r="E77" s="35" t="s">
        <v>164</v>
      </c>
    </row>
    <row r="78" spans="1:16" ht="12.75">
      <c r="A78" s="25" t="s">
        <v>47</v>
      </c>
      <c s="29" t="s">
        <v>118</v>
      </c>
      <c s="29" t="s">
        <v>286</v>
      </c>
      <c s="25" t="s">
        <v>49</v>
      </c>
      <c s="30" t="s">
        <v>287</v>
      </c>
      <c s="31" t="s">
        <v>155</v>
      </c>
      <c s="32">
        <v>159.02</v>
      </c>
      <c s="33">
        <v>0</v>
      </c>
      <c s="33">
        <f>ROUND(ROUND(H78,2)*ROUND(G78,3),2)</f>
      </c>
      <c s="31" t="s">
        <v>52</v>
      </c>
      <c r="O78">
        <f>(I78*21)/100</f>
      </c>
      <c t="s">
        <v>23</v>
      </c>
    </row>
    <row r="79" spans="1:5" ht="12.75">
      <c r="A79" s="34" t="s">
        <v>53</v>
      </c>
      <c r="E79" s="35" t="s">
        <v>719</v>
      </c>
    </row>
    <row r="80" spans="1:5" ht="12.75">
      <c r="A80" s="36" t="s">
        <v>55</v>
      </c>
      <c r="E80" s="37" t="s">
        <v>720</v>
      </c>
    </row>
    <row r="81" spans="1:5" ht="306">
      <c r="A81" t="s">
        <v>57</v>
      </c>
      <c r="E81" s="35" t="s">
        <v>164</v>
      </c>
    </row>
    <row r="82" spans="1:16" ht="12.75">
      <c r="A82" s="25" t="s">
        <v>47</v>
      </c>
      <c s="29" t="s">
        <v>124</v>
      </c>
      <c s="29" t="s">
        <v>721</v>
      </c>
      <c s="25" t="s">
        <v>49</v>
      </c>
      <c s="30" t="s">
        <v>722</v>
      </c>
      <c s="31" t="s">
        <v>155</v>
      </c>
      <c s="32">
        <v>324.72</v>
      </c>
      <c s="33">
        <v>0</v>
      </c>
      <c s="33">
        <f>ROUND(ROUND(H82,2)*ROUND(G82,3),2)</f>
      </c>
      <c s="31" t="s">
        <v>52</v>
      </c>
      <c r="O82">
        <f>(I82*21)/100</f>
      </c>
      <c t="s">
        <v>23</v>
      </c>
    </row>
    <row r="83" spans="1:5" ht="25.5">
      <c r="A83" s="34" t="s">
        <v>53</v>
      </c>
      <c r="E83" s="35" t="s">
        <v>723</v>
      </c>
    </row>
    <row r="84" spans="1:5" ht="12.75">
      <c r="A84" s="36" t="s">
        <v>55</v>
      </c>
      <c r="E84" s="37" t="s">
        <v>724</v>
      </c>
    </row>
    <row r="85" spans="1:5" ht="318.75">
      <c r="A85" t="s">
        <v>57</v>
      </c>
      <c r="E85" s="35" t="s">
        <v>725</v>
      </c>
    </row>
    <row r="86" spans="1:16" ht="12.75">
      <c r="A86" s="25" t="s">
        <v>47</v>
      </c>
      <c s="29" t="s">
        <v>131</v>
      </c>
      <c s="29" t="s">
        <v>726</v>
      </c>
      <c s="25" t="s">
        <v>49</v>
      </c>
      <c s="30" t="s">
        <v>727</v>
      </c>
      <c s="31" t="s">
        <v>155</v>
      </c>
      <c s="32">
        <v>15.3</v>
      </c>
      <c s="33">
        <v>0</v>
      </c>
      <c s="33">
        <f>ROUND(ROUND(H86,2)*ROUND(G86,3),2)</f>
      </c>
      <c s="31" t="s">
        <v>52</v>
      </c>
      <c r="O86">
        <f>(I86*21)/100</f>
      </c>
      <c t="s">
        <v>23</v>
      </c>
    </row>
    <row r="87" spans="1:5" ht="25.5">
      <c r="A87" s="34" t="s">
        <v>53</v>
      </c>
      <c r="E87" s="35" t="s">
        <v>728</v>
      </c>
    </row>
    <row r="88" spans="1:5" ht="12.75">
      <c r="A88" s="36" t="s">
        <v>55</v>
      </c>
      <c r="E88" s="37" t="s">
        <v>729</v>
      </c>
    </row>
    <row r="89" spans="1:5" ht="318.75">
      <c r="A89" t="s">
        <v>57</v>
      </c>
      <c r="E89" s="35" t="s">
        <v>725</v>
      </c>
    </row>
    <row r="90" spans="1:16" ht="12.75">
      <c r="A90" s="25" t="s">
        <v>47</v>
      </c>
      <c s="29" t="s">
        <v>136</v>
      </c>
      <c s="29" t="s">
        <v>730</v>
      </c>
      <c s="25" t="s">
        <v>49</v>
      </c>
      <c s="30" t="s">
        <v>731</v>
      </c>
      <c s="31" t="s">
        <v>51</v>
      </c>
      <c s="32">
        <v>1</v>
      </c>
      <c s="33">
        <v>0</v>
      </c>
      <c s="33">
        <f>ROUND(ROUND(H90,2)*ROUND(G90,3),2)</f>
      </c>
      <c s="31" t="s">
        <v>732</v>
      </c>
      <c r="O90">
        <f>(I90*21)/100</f>
      </c>
      <c t="s">
        <v>23</v>
      </c>
    </row>
    <row r="91" spans="1:5" ht="12.75">
      <c r="A91" s="34" t="s">
        <v>53</v>
      </c>
      <c r="E91" s="35" t="s">
        <v>733</v>
      </c>
    </row>
    <row r="92" spans="1:5" ht="12.75">
      <c r="A92" s="36" t="s">
        <v>55</v>
      </c>
      <c r="E92" s="37" t="s">
        <v>56</v>
      </c>
    </row>
    <row r="93" spans="1:5" ht="102">
      <c r="A93" t="s">
        <v>57</v>
      </c>
      <c r="E93" s="35" t="s">
        <v>734</v>
      </c>
    </row>
    <row r="94" spans="1:16" ht="12.75">
      <c r="A94" s="25" t="s">
        <v>47</v>
      </c>
      <c s="29" t="s">
        <v>141</v>
      </c>
      <c s="29" t="s">
        <v>328</v>
      </c>
      <c s="25" t="s">
        <v>49</v>
      </c>
      <c s="30" t="s">
        <v>329</v>
      </c>
      <c s="31" t="s">
        <v>155</v>
      </c>
      <c s="32">
        <v>41.25</v>
      </c>
      <c s="33">
        <v>0</v>
      </c>
      <c s="33">
        <f>ROUND(ROUND(H94,2)*ROUND(G94,3),2)</f>
      </c>
      <c s="31" t="s">
        <v>52</v>
      </c>
      <c r="O94">
        <f>(I94*21)/100</f>
      </c>
      <c t="s">
        <v>23</v>
      </c>
    </row>
    <row r="95" spans="1:5" ht="12.75">
      <c r="A95" s="34" t="s">
        <v>53</v>
      </c>
      <c r="E95" s="35" t="s">
        <v>735</v>
      </c>
    </row>
    <row r="96" spans="1:5" ht="63.75">
      <c r="A96" s="36" t="s">
        <v>55</v>
      </c>
      <c r="E96" s="37" t="s">
        <v>736</v>
      </c>
    </row>
    <row r="97" spans="1:5" ht="242.25">
      <c r="A97" t="s">
        <v>57</v>
      </c>
      <c r="E97" s="35" t="s">
        <v>332</v>
      </c>
    </row>
    <row r="98" spans="1:16" ht="12.75">
      <c r="A98" s="25" t="s">
        <v>47</v>
      </c>
      <c s="29" t="s">
        <v>146</v>
      </c>
      <c s="29" t="s">
        <v>737</v>
      </c>
      <c s="25" t="s">
        <v>49</v>
      </c>
      <c s="30" t="s">
        <v>738</v>
      </c>
      <c s="31" t="s">
        <v>155</v>
      </c>
      <c s="32">
        <v>124.45</v>
      </c>
      <c s="33">
        <v>0</v>
      </c>
      <c s="33">
        <f>ROUND(ROUND(H98,2)*ROUND(G98,3),2)</f>
      </c>
      <c s="31" t="s">
        <v>52</v>
      </c>
      <c r="O98">
        <f>(I98*21)/100</f>
      </c>
      <c t="s">
        <v>23</v>
      </c>
    </row>
    <row r="99" spans="1:5" ht="12.75">
      <c r="A99" s="34" t="s">
        <v>53</v>
      </c>
      <c r="E99" s="35" t="s">
        <v>739</v>
      </c>
    </row>
    <row r="100" spans="1:5" ht="63.75">
      <c r="A100" s="36" t="s">
        <v>55</v>
      </c>
      <c r="E100" s="37" t="s">
        <v>740</v>
      </c>
    </row>
    <row r="101" spans="1:5" ht="229.5">
      <c r="A101" t="s">
        <v>57</v>
      </c>
      <c r="E101" s="35" t="s">
        <v>741</v>
      </c>
    </row>
    <row r="102" spans="1:16" ht="12.75">
      <c r="A102" s="25" t="s">
        <v>47</v>
      </c>
      <c s="29" t="s">
        <v>152</v>
      </c>
      <c s="29" t="s">
        <v>742</v>
      </c>
      <c s="25" t="s">
        <v>49</v>
      </c>
      <c s="30" t="s">
        <v>743</v>
      </c>
      <c s="31" t="s">
        <v>155</v>
      </c>
      <c s="32">
        <v>15.3</v>
      </c>
      <c s="33">
        <v>0</v>
      </c>
      <c s="33">
        <f>ROUND(ROUND(H102,2)*ROUND(G102,3),2)</f>
      </c>
      <c s="31" t="s">
        <v>52</v>
      </c>
      <c r="O102">
        <f>(I102*21)/100</f>
      </c>
      <c t="s">
        <v>23</v>
      </c>
    </row>
    <row r="103" spans="1:5" ht="12.75">
      <c r="A103" s="34" t="s">
        <v>53</v>
      </c>
      <c r="E103" s="35" t="s">
        <v>744</v>
      </c>
    </row>
    <row r="104" spans="1:5" ht="12.75">
      <c r="A104" s="36" t="s">
        <v>55</v>
      </c>
      <c r="E104" s="37" t="s">
        <v>745</v>
      </c>
    </row>
    <row r="105" spans="1:5" ht="229.5">
      <c r="A105" t="s">
        <v>57</v>
      </c>
      <c r="E105" s="35" t="s">
        <v>746</v>
      </c>
    </row>
    <row r="106" spans="1:16" ht="12.75">
      <c r="A106" s="25" t="s">
        <v>47</v>
      </c>
      <c s="29" t="s">
        <v>159</v>
      </c>
      <c s="29" t="s">
        <v>747</v>
      </c>
      <c s="25" t="s">
        <v>49</v>
      </c>
      <c s="30" t="s">
        <v>748</v>
      </c>
      <c s="31" t="s">
        <v>155</v>
      </c>
      <c s="32">
        <v>3.104</v>
      </c>
      <c s="33">
        <v>0</v>
      </c>
      <c s="33">
        <f>ROUND(ROUND(H106,2)*ROUND(G106,3),2)</f>
      </c>
      <c s="31" t="s">
        <v>52</v>
      </c>
      <c r="O106">
        <f>(I106*21)/100</f>
      </c>
      <c t="s">
        <v>23</v>
      </c>
    </row>
    <row r="107" spans="1:5" ht="12.75">
      <c r="A107" s="34" t="s">
        <v>53</v>
      </c>
      <c r="E107" s="35" t="s">
        <v>749</v>
      </c>
    </row>
    <row r="108" spans="1:5" ht="12.75">
      <c r="A108" s="36" t="s">
        <v>55</v>
      </c>
      <c r="E108" s="37" t="s">
        <v>750</v>
      </c>
    </row>
    <row r="109" spans="1:5" ht="280.5">
      <c r="A109" t="s">
        <v>57</v>
      </c>
      <c r="E109" s="35" t="s">
        <v>751</v>
      </c>
    </row>
    <row r="110" spans="1:16" ht="12.75">
      <c r="A110" s="25" t="s">
        <v>47</v>
      </c>
      <c s="29" t="s">
        <v>165</v>
      </c>
      <c s="29" t="s">
        <v>752</v>
      </c>
      <c s="25" t="s">
        <v>49</v>
      </c>
      <c s="30" t="s">
        <v>753</v>
      </c>
      <c s="31" t="s">
        <v>155</v>
      </c>
      <c s="32">
        <v>4</v>
      </c>
      <c s="33">
        <v>0</v>
      </c>
      <c s="33">
        <f>ROUND(ROUND(H110,2)*ROUND(G110,3),2)</f>
      </c>
      <c s="31" t="s">
        <v>52</v>
      </c>
      <c r="O110">
        <f>(I110*21)/100</f>
      </c>
      <c t="s">
        <v>23</v>
      </c>
    </row>
    <row r="111" spans="1:5" ht="12.75">
      <c r="A111" s="34" t="s">
        <v>53</v>
      </c>
      <c r="E111" s="35" t="s">
        <v>754</v>
      </c>
    </row>
    <row r="112" spans="1:5" ht="12.75">
      <c r="A112" s="36" t="s">
        <v>55</v>
      </c>
      <c r="E112" s="37" t="s">
        <v>755</v>
      </c>
    </row>
    <row r="113" spans="1:5" ht="267.75">
      <c r="A113" t="s">
        <v>57</v>
      </c>
      <c r="E113" s="35" t="s">
        <v>327</v>
      </c>
    </row>
    <row r="114" spans="1:16" ht="12.75">
      <c r="A114" s="25" t="s">
        <v>47</v>
      </c>
      <c s="29" t="s">
        <v>171</v>
      </c>
      <c s="29" t="s">
        <v>756</v>
      </c>
      <c s="25" t="s">
        <v>49</v>
      </c>
      <c s="30" t="s">
        <v>757</v>
      </c>
      <c s="31" t="s">
        <v>127</v>
      </c>
      <c s="32">
        <v>112</v>
      </c>
      <c s="33">
        <v>0</v>
      </c>
      <c s="33">
        <f>ROUND(ROUND(H114,2)*ROUND(G114,3),2)</f>
      </c>
      <c s="31" t="s">
        <v>52</v>
      </c>
      <c r="O114">
        <f>(I114*21)/100</f>
      </c>
      <c t="s">
        <v>23</v>
      </c>
    </row>
    <row r="115" spans="1:5" ht="12.75">
      <c r="A115" s="34" t="s">
        <v>53</v>
      </c>
      <c r="E115" s="35" t="s">
        <v>758</v>
      </c>
    </row>
    <row r="116" spans="1:5" ht="12.75">
      <c r="A116" s="36" t="s">
        <v>55</v>
      </c>
      <c r="E116" s="37" t="s">
        <v>759</v>
      </c>
    </row>
    <row r="117" spans="1:5" ht="25.5">
      <c r="A117" t="s">
        <v>57</v>
      </c>
      <c r="E117" s="35" t="s">
        <v>347</v>
      </c>
    </row>
    <row r="118" spans="1:18" ht="12.75" customHeight="1">
      <c r="A118" s="6" t="s">
        <v>45</v>
      </c>
      <c s="6"/>
      <c s="39" t="s">
        <v>23</v>
      </c>
      <c s="6"/>
      <c s="27" t="s">
        <v>366</v>
      </c>
      <c s="6"/>
      <c s="6"/>
      <c s="6"/>
      <c s="40">
        <f>0+Q118</f>
      </c>
      <c s="6"/>
      <c r="O118">
        <f>0+R118</f>
      </c>
      <c r="Q118">
        <f>0+I119+I123+I127+I131+I135+I139+I143+I147+I151+I155+I159+I163+I167</f>
      </c>
      <c>
        <f>0+O119+O123+O127+O131+O135+O139+O143+O147+O151+O155+O159+O163+O167</f>
      </c>
    </row>
    <row r="119" spans="1:16" ht="12.75">
      <c r="A119" s="25" t="s">
        <v>47</v>
      </c>
      <c s="29" t="s">
        <v>176</v>
      </c>
      <c s="29" t="s">
        <v>760</v>
      </c>
      <c s="25" t="s">
        <v>49</v>
      </c>
      <c s="30" t="s">
        <v>761</v>
      </c>
      <c s="31" t="s">
        <v>254</v>
      </c>
      <c s="32">
        <v>22</v>
      </c>
      <c s="33">
        <v>0</v>
      </c>
      <c s="33">
        <f>ROUND(ROUND(H119,2)*ROUND(G119,3),2)</f>
      </c>
      <c s="31" t="s">
        <v>52</v>
      </c>
      <c r="O119">
        <f>(I119*21)/100</f>
      </c>
      <c t="s">
        <v>23</v>
      </c>
    </row>
    <row r="120" spans="1:5" ht="12.75">
      <c r="A120" s="34" t="s">
        <v>53</v>
      </c>
      <c r="E120" s="35" t="s">
        <v>762</v>
      </c>
    </row>
    <row r="121" spans="1:5" ht="12.75">
      <c r="A121" s="36" t="s">
        <v>55</v>
      </c>
      <c r="E121" s="37" t="s">
        <v>763</v>
      </c>
    </row>
    <row r="122" spans="1:5" ht="165.75">
      <c r="A122" t="s">
        <v>57</v>
      </c>
      <c r="E122" s="35" t="s">
        <v>372</v>
      </c>
    </row>
    <row r="123" spans="1:16" ht="12.75">
      <c r="A123" s="25" t="s">
        <v>47</v>
      </c>
      <c s="29" t="s">
        <v>183</v>
      </c>
      <c s="29" t="s">
        <v>764</v>
      </c>
      <c s="25" t="s">
        <v>49</v>
      </c>
      <c s="30" t="s">
        <v>765</v>
      </c>
      <c s="31" t="s">
        <v>155</v>
      </c>
      <c s="32">
        <v>0.057</v>
      </c>
      <c s="33">
        <v>0</v>
      </c>
      <c s="33">
        <f>ROUND(ROUND(H123,2)*ROUND(G123,3),2)</f>
      </c>
      <c s="31" t="s">
        <v>52</v>
      </c>
      <c r="O123">
        <f>(I123*21)/100</f>
      </c>
      <c t="s">
        <v>23</v>
      </c>
    </row>
    <row r="124" spans="1:5" ht="12.75">
      <c r="A124" s="34" t="s">
        <v>53</v>
      </c>
      <c r="E124" s="35" t="s">
        <v>766</v>
      </c>
    </row>
    <row r="125" spans="1:5" ht="38.25">
      <c r="A125" s="36" t="s">
        <v>55</v>
      </c>
      <c r="E125" s="37" t="s">
        <v>767</v>
      </c>
    </row>
    <row r="126" spans="1:5" ht="51">
      <c r="A126" t="s">
        <v>57</v>
      </c>
      <c r="E126" s="35" t="s">
        <v>768</v>
      </c>
    </row>
    <row r="127" spans="1:16" ht="12.75">
      <c r="A127" s="25" t="s">
        <v>47</v>
      </c>
      <c s="29" t="s">
        <v>190</v>
      </c>
      <c s="29" t="s">
        <v>769</v>
      </c>
      <c s="25" t="s">
        <v>49</v>
      </c>
      <c s="30" t="s">
        <v>770</v>
      </c>
      <c s="31" t="s">
        <v>155</v>
      </c>
      <c s="32">
        <v>2.543</v>
      </c>
      <c s="33">
        <v>0</v>
      </c>
      <c s="33">
        <f>ROUND(ROUND(H127,2)*ROUND(G127,3),2)</f>
      </c>
      <c s="31" t="s">
        <v>52</v>
      </c>
      <c r="O127">
        <f>(I127*21)/100</f>
      </c>
      <c t="s">
        <v>23</v>
      </c>
    </row>
    <row r="128" spans="1:5" ht="12.75">
      <c r="A128" s="34" t="s">
        <v>53</v>
      </c>
      <c r="E128" s="35" t="s">
        <v>771</v>
      </c>
    </row>
    <row r="129" spans="1:5" ht="12.75">
      <c r="A129" s="36" t="s">
        <v>55</v>
      </c>
      <c r="E129" s="37" t="s">
        <v>772</v>
      </c>
    </row>
    <row r="130" spans="1:5" ht="409.5">
      <c r="A130" t="s">
        <v>57</v>
      </c>
      <c r="E130" s="35" t="s">
        <v>773</v>
      </c>
    </row>
    <row r="131" spans="1:16" ht="12.75">
      <c r="A131" s="25" t="s">
        <v>47</v>
      </c>
      <c s="29" t="s">
        <v>197</v>
      </c>
      <c s="29" t="s">
        <v>774</v>
      </c>
      <c s="25" t="s">
        <v>49</v>
      </c>
      <c s="30" t="s">
        <v>775</v>
      </c>
      <c s="31" t="s">
        <v>186</v>
      </c>
      <c s="32">
        <v>2.43</v>
      </c>
      <c s="33">
        <v>0</v>
      </c>
      <c s="33">
        <f>ROUND(ROUND(H131,2)*ROUND(G131,3),2)</f>
      </c>
      <c s="31" t="s">
        <v>52</v>
      </c>
      <c r="O131">
        <f>(I131*21)/100</f>
      </c>
      <c t="s">
        <v>23</v>
      </c>
    </row>
    <row r="132" spans="1:5" ht="25.5">
      <c r="A132" s="34" t="s">
        <v>53</v>
      </c>
      <c r="E132" s="35" t="s">
        <v>776</v>
      </c>
    </row>
    <row r="133" spans="1:5" ht="12.75">
      <c r="A133" s="36" t="s">
        <v>55</v>
      </c>
      <c r="E133" s="37" t="s">
        <v>777</v>
      </c>
    </row>
    <row r="134" spans="1:5" ht="38.25">
      <c r="A134" t="s">
        <v>57</v>
      </c>
      <c r="E134" s="35" t="s">
        <v>778</v>
      </c>
    </row>
    <row r="135" spans="1:16" ht="12.75">
      <c r="A135" s="25" t="s">
        <v>47</v>
      </c>
      <c s="29" t="s">
        <v>204</v>
      </c>
      <c s="29" t="s">
        <v>779</v>
      </c>
      <c s="25" t="s">
        <v>49</v>
      </c>
      <c s="30" t="s">
        <v>780</v>
      </c>
      <c s="31" t="s">
        <v>155</v>
      </c>
      <c s="32">
        <v>1.44</v>
      </c>
      <c s="33">
        <v>0</v>
      </c>
      <c s="33">
        <f>ROUND(ROUND(H135,2)*ROUND(G135,3),2)</f>
      </c>
      <c s="31" t="s">
        <v>52</v>
      </c>
      <c r="O135">
        <f>(I135*21)/100</f>
      </c>
      <c t="s">
        <v>23</v>
      </c>
    </row>
    <row r="136" spans="1:5" ht="12.75">
      <c r="A136" s="34" t="s">
        <v>53</v>
      </c>
      <c r="E136" s="35" t="s">
        <v>781</v>
      </c>
    </row>
    <row r="137" spans="1:5" ht="12.75">
      <c r="A137" s="36" t="s">
        <v>55</v>
      </c>
      <c r="E137" s="37" t="s">
        <v>782</v>
      </c>
    </row>
    <row r="138" spans="1:5" ht="25.5">
      <c r="A138" t="s">
        <v>57</v>
      </c>
      <c r="E138" s="35" t="s">
        <v>783</v>
      </c>
    </row>
    <row r="139" spans="1:16" ht="12.75">
      <c r="A139" s="25" t="s">
        <v>47</v>
      </c>
      <c s="29" t="s">
        <v>353</v>
      </c>
      <c s="29" t="s">
        <v>784</v>
      </c>
      <c s="25" t="s">
        <v>49</v>
      </c>
      <c s="30" t="s">
        <v>785</v>
      </c>
      <c s="31" t="s">
        <v>254</v>
      </c>
      <c s="32">
        <v>80</v>
      </c>
      <c s="33">
        <v>0</v>
      </c>
      <c s="33">
        <f>ROUND(ROUND(H139,2)*ROUND(G139,3),2)</f>
      </c>
      <c s="31" t="s">
        <v>52</v>
      </c>
      <c r="O139">
        <f>(I139*21)/100</f>
      </c>
      <c t="s">
        <v>23</v>
      </c>
    </row>
    <row r="140" spans="1:5" ht="25.5">
      <c r="A140" s="34" t="s">
        <v>53</v>
      </c>
      <c r="E140" s="35" t="s">
        <v>786</v>
      </c>
    </row>
    <row r="141" spans="1:5" ht="12.75">
      <c r="A141" s="36" t="s">
        <v>55</v>
      </c>
      <c r="E141" s="37" t="s">
        <v>787</v>
      </c>
    </row>
    <row r="142" spans="1:5" ht="51">
      <c r="A142" t="s">
        <v>57</v>
      </c>
      <c r="E142" s="35" t="s">
        <v>788</v>
      </c>
    </row>
    <row r="143" spans="1:16" ht="25.5">
      <c r="A143" s="25" t="s">
        <v>47</v>
      </c>
      <c s="29" t="s">
        <v>358</v>
      </c>
      <c s="29" t="s">
        <v>789</v>
      </c>
      <c s="25" t="s">
        <v>49</v>
      </c>
      <c s="30" t="s">
        <v>790</v>
      </c>
      <c s="31" t="s">
        <v>254</v>
      </c>
      <c s="32">
        <v>100</v>
      </c>
      <c s="33">
        <v>0</v>
      </c>
      <c s="33">
        <f>ROUND(ROUND(H143,2)*ROUND(G143,3),2)</f>
      </c>
      <c s="31" t="s">
        <v>52</v>
      </c>
      <c r="O143">
        <f>(I143*21)/100</f>
      </c>
      <c t="s">
        <v>23</v>
      </c>
    </row>
    <row r="144" spans="1:5" ht="12.75">
      <c r="A144" s="34" t="s">
        <v>53</v>
      </c>
      <c r="E144" s="35" t="s">
        <v>791</v>
      </c>
    </row>
    <row r="145" spans="1:5" ht="12.75">
      <c r="A145" s="36" t="s">
        <v>55</v>
      </c>
      <c r="E145" s="37" t="s">
        <v>792</v>
      </c>
    </row>
    <row r="146" spans="1:5" ht="63.75">
      <c r="A146" t="s">
        <v>57</v>
      </c>
      <c r="E146" s="35" t="s">
        <v>793</v>
      </c>
    </row>
    <row r="147" spans="1:16" ht="12.75">
      <c r="A147" s="25" t="s">
        <v>47</v>
      </c>
      <c s="29" t="s">
        <v>363</v>
      </c>
      <c s="29" t="s">
        <v>794</v>
      </c>
      <c s="25" t="s">
        <v>49</v>
      </c>
      <c s="30" t="s">
        <v>795</v>
      </c>
      <c s="31" t="s">
        <v>254</v>
      </c>
      <c s="32">
        <v>3.3</v>
      </c>
      <c s="33">
        <v>0</v>
      </c>
      <c s="33">
        <f>ROUND(ROUND(H147,2)*ROUND(G147,3),2)</f>
      </c>
      <c s="31" t="s">
        <v>52</v>
      </c>
      <c r="O147">
        <f>(I147*21)/100</f>
      </c>
      <c t="s">
        <v>23</v>
      </c>
    </row>
    <row r="148" spans="1:5" ht="25.5">
      <c r="A148" s="34" t="s">
        <v>53</v>
      </c>
      <c r="E148" s="35" t="s">
        <v>796</v>
      </c>
    </row>
    <row r="149" spans="1:5" ht="12.75">
      <c r="A149" s="36" t="s">
        <v>55</v>
      </c>
      <c r="E149" s="37" t="s">
        <v>797</v>
      </c>
    </row>
    <row r="150" spans="1:5" ht="63.75">
      <c r="A150" t="s">
        <v>57</v>
      </c>
      <c r="E150" s="35" t="s">
        <v>793</v>
      </c>
    </row>
    <row r="151" spans="1:16" ht="12.75">
      <c r="A151" s="25" t="s">
        <v>47</v>
      </c>
      <c s="29" t="s">
        <v>367</v>
      </c>
      <c s="29" t="s">
        <v>798</v>
      </c>
      <c s="25" t="s">
        <v>49</v>
      </c>
      <c s="30" t="s">
        <v>799</v>
      </c>
      <c s="31" t="s">
        <v>254</v>
      </c>
      <c s="32">
        <v>60</v>
      </c>
      <c s="33">
        <v>0</v>
      </c>
      <c s="33">
        <f>ROUND(ROUND(H151,2)*ROUND(G151,3),2)</f>
      </c>
      <c s="31" t="s">
        <v>52</v>
      </c>
      <c r="O151">
        <f>(I151*21)/100</f>
      </c>
      <c t="s">
        <v>23</v>
      </c>
    </row>
    <row r="152" spans="1:5" ht="12.75">
      <c r="A152" s="34" t="s">
        <v>53</v>
      </c>
      <c r="E152" s="35" t="s">
        <v>800</v>
      </c>
    </row>
    <row r="153" spans="1:5" ht="12.75">
      <c r="A153" s="36" t="s">
        <v>55</v>
      </c>
      <c r="E153" s="37" t="s">
        <v>801</v>
      </c>
    </row>
    <row r="154" spans="1:5" ht="191.25">
      <c r="A154" t="s">
        <v>57</v>
      </c>
      <c r="E154" s="35" t="s">
        <v>802</v>
      </c>
    </row>
    <row r="155" spans="1:16" ht="12.75">
      <c r="A155" s="25" t="s">
        <v>47</v>
      </c>
      <c s="29" t="s">
        <v>373</v>
      </c>
      <c s="29" t="s">
        <v>803</v>
      </c>
      <c s="25" t="s">
        <v>49</v>
      </c>
      <c s="30" t="s">
        <v>804</v>
      </c>
      <c s="31" t="s">
        <v>155</v>
      </c>
      <c s="32">
        <v>24</v>
      </c>
      <c s="33">
        <v>0</v>
      </c>
      <c s="33">
        <f>ROUND(ROUND(H155,2)*ROUND(G155,3),2)</f>
      </c>
      <c s="31" t="s">
        <v>52</v>
      </c>
      <c r="O155">
        <f>(I155*21)/100</f>
      </c>
      <c t="s">
        <v>23</v>
      </c>
    </row>
    <row r="156" spans="1:5" ht="12.75">
      <c r="A156" s="34" t="s">
        <v>53</v>
      </c>
      <c r="E156" s="35" t="s">
        <v>805</v>
      </c>
    </row>
    <row r="157" spans="1:5" ht="12.75">
      <c r="A157" s="36" t="s">
        <v>55</v>
      </c>
      <c r="E157" s="37" t="s">
        <v>806</v>
      </c>
    </row>
    <row r="158" spans="1:5" ht="369.75">
      <c r="A158" t="s">
        <v>57</v>
      </c>
      <c r="E158" s="35" t="s">
        <v>807</v>
      </c>
    </row>
    <row r="159" spans="1:16" ht="12.75">
      <c r="A159" s="25" t="s">
        <v>47</v>
      </c>
      <c s="29" t="s">
        <v>379</v>
      </c>
      <c s="29" t="s">
        <v>808</v>
      </c>
      <c s="25" t="s">
        <v>49</v>
      </c>
      <c s="30" t="s">
        <v>809</v>
      </c>
      <c s="31" t="s">
        <v>186</v>
      </c>
      <c s="32">
        <v>3.84</v>
      </c>
      <c s="33">
        <v>0</v>
      </c>
      <c s="33">
        <f>ROUND(ROUND(H159,2)*ROUND(G159,3),2)</f>
      </c>
      <c s="31" t="s">
        <v>52</v>
      </c>
      <c r="O159">
        <f>(I159*21)/100</f>
      </c>
      <c t="s">
        <v>23</v>
      </c>
    </row>
    <row r="160" spans="1:5" ht="12.75">
      <c r="A160" s="34" t="s">
        <v>53</v>
      </c>
      <c r="E160" s="35" t="s">
        <v>810</v>
      </c>
    </row>
    <row r="161" spans="1:5" ht="12.75">
      <c r="A161" s="36" t="s">
        <v>55</v>
      </c>
      <c r="E161" s="37" t="s">
        <v>811</v>
      </c>
    </row>
    <row r="162" spans="1:5" ht="267.75">
      <c r="A162" t="s">
        <v>57</v>
      </c>
      <c r="E162" s="35" t="s">
        <v>812</v>
      </c>
    </row>
    <row r="163" spans="1:16" ht="12.75">
      <c r="A163" s="25" t="s">
        <v>47</v>
      </c>
      <c s="29" t="s">
        <v>386</v>
      </c>
      <c s="29" t="s">
        <v>813</v>
      </c>
      <c s="25" t="s">
        <v>49</v>
      </c>
      <c s="30" t="s">
        <v>814</v>
      </c>
      <c s="31" t="s">
        <v>127</v>
      </c>
      <c s="32">
        <v>133</v>
      </c>
      <c s="33">
        <v>0</v>
      </c>
      <c s="33">
        <f>ROUND(ROUND(H163,2)*ROUND(G163,3),2)</f>
      </c>
      <c s="31" t="s">
        <v>52</v>
      </c>
      <c r="O163">
        <f>(I163*21)/100</f>
      </c>
      <c t="s">
        <v>23</v>
      </c>
    </row>
    <row r="164" spans="1:5" ht="12.75">
      <c r="A164" s="34" t="s">
        <v>53</v>
      </c>
      <c r="E164" s="35" t="s">
        <v>815</v>
      </c>
    </row>
    <row r="165" spans="1:5" ht="38.25">
      <c r="A165" s="36" t="s">
        <v>55</v>
      </c>
      <c r="E165" s="37" t="s">
        <v>816</v>
      </c>
    </row>
    <row r="166" spans="1:5" ht="102">
      <c r="A166" t="s">
        <v>57</v>
      </c>
      <c r="E166" s="35" t="s">
        <v>817</v>
      </c>
    </row>
    <row r="167" spans="1:16" ht="12.75">
      <c r="A167" s="25" t="s">
        <v>47</v>
      </c>
      <c s="29" t="s">
        <v>392</v>
      </c>
      <c s="29" t="s">
        <v>818</v>
      </c>
      <c s="25" t="s">
        <v>49</v>
      </c>
      <c s="30" t="s">
        <v>819</v>
      </c>
      <c s="31" t="s">
        <v>127</v>
      </c>
      <c s="32">
        <v>66.5</v>
      </c>
      <c s="33">
        <v>0</v>
      </c>
      <c s="33">
        <f>ROUND(ROUND(H167,2)*ROUND(G167,3),2)</f>
      </c>
      <c s="31" t="s">
        <v>52</v>
      </c>
      <c r="O167">
        <f>(I167*21)/100</f>
      </c>
      <c t="s">
        <v>23</v>
      </c>
    </row>
    <row r="168" spans="1:5" ht="12.75">
      <c r="A168" s="34" t="s">
        <v>53</v>
      </c>
      <c r="E168" s="35" t="s">
        <v>820</v>
      </c>
    </row>
    <row r="169" spans="1:5" ht="38.25">
      <c r="A169" s="36" t="s">
        <v>55</v>
      </c>
      <c r="E169" s="37" t="s">
        <v>821</v>
      </c>
    </row>
    <row r="170" spans="1:5" ht="102">
      <c r="A170" t="s">
        <v>57</v>
      </c>
      <c r="E170" s="35" t="s">
        <v>822</v>
      </c>
    </row>
    <row r="171" spans="1:18" ht="12.75" customHeight="1">
      <c r="A171" s="6" t="s">
        <v>45</v>
      </c>
      <c s="6"/>
      <c s="39" t="s">
        <v>22</v>
      </c>
      <c s="6"/>
      <c s="27" t="s">
        <v>823</v>
      </c>
      <c s="6"/>
      <c s="6"/>
      <c s="6"/>
      <c s="40">
        <f>0+Q171</f>
      </c>
      <c s="6"/>
      <c r="O171">
        <f>0+R171</f>
      </c>
      <c r="Q171">
        <f>0+I172+I176+I180+I184+I188+I192+I196+I200</f>
      </c>
      <c>
        <f>0+O172+O176+O180+O184+O188+O192+O196+O200</f>
      </c>
    </row>
    <row r="172" spans="1:16" ht="12.75">
      <c r="A172" s="25" t="s">
        <v>47</v>
      </c>
      <c s="29" t="s">
        <v>397</v>
      </c>
      <c s="29" t="s">
        <v>824</v>
      </c>
      <c s="25" t="s">
        <v>49</v>
      </c>
      <c s="30" t="s">
        <v>825</v>
      </c>
      <c s="31" t="s">
        <v>826</v>
      </c>
      <c s="32">
        <v>133</v>
      </c>
      <c s="33">
        <v>0</v>
      </c>
      <c s="33">
        <f>ROUND(ROUND(H172,2)*ROUND(G172,3),2)</f>
      </c>
      <c s="31" t="s">
        <v>52</v>
      </c>
      <c r="O172">
        <f>(I172*21)/100</f>
      </c>
      <c t="s">
        <v>23</v>
      </c>
    </row>
    <row r="173" spans="1:5" ht="12.75">
      <c r="A173" s="34" t="s">
        <v>53</v>
      </c>
      <c r="E173" s="35" t="s">
        <v>827</v>
      </c>
    </row>
    <row r="174" spans="1:5" ht="38.25">
      <c r="A174" s="36" t="s">
        <v>55</v>
      </c>
      <c r="E174" s="37" t="s">
        <v>828</v>
      </c>
    </row>
    <row r="175" spans="1:5" ht="25.5">
      <c r="A175" t="s">
        <v>57</v>
      </c>
      <c r="E175" s="35" t="s">
        <v>829</v>
      </c>
    </row>
    <row r="176" spans="1:16" ht="12.75">
      <c r="A176" s="25" t="s">
        <v>47</v>
      </c>
      <c s="29" t="s">
        <v>402</v>
      </c>
      <c s="29" t="s">
        <v>830</v>
      </c>
      <c s="25" t="s">
        <v>49</v>
      </c>
      <c s="30" t="s">
        <v>831</v>
      </c>
      <c s="31" t="s">
        <v>155</v>
      </c>
      <c s="32">
        <v>1.43</v>
      </c>
      <c s="33">
        <v>0</v>
      </c>
      <c s="33">
        <f>ROUND(ROUND(H176,2)*ROUND(G176,3),2)</f>
      </c>
      <c s="31" t="s">
        <v>52</v>
      </c>
      <c r="O176">
        <f>(I176*21)/100</f>
      </c>
      <c t="s">
        <v>23</v>
      </c>
    </row>
    <row r="177" spans="1:5" ht="12.75">
      <c r="A177" s="34" t="s">
        <v>53</v>
      </c>
      <c r="E177" s="35" t="s">
        <v>832</v>
      </c>
    </row>
    <row r="178" spans="1:5" ht="12.75">
      <c r="A178" s="36" t="s">
        <v>55</v>
      </c>
      <c r="E178" s="37" t="s">
        <v>833</v>
      </c>
    </row>
    <row r="179" spans="1:5" ht="369.75">
      <c r="A179" t="s">
        <v>57</v>
      </c>
      <c r="E179" s="35" t="s">
        <v>834</v>
      </c>
    </row>
    <row r="180" spans="1:16" ht="12.75">
      <c r="A180" s="25" t="s">
        <v>47</v>
      </c>
      <c s="29" t="s">
        <v>407</v>
      </c>
      <c s="29" t="s">
        <v>835</v>
      </c>
      <c s="25" t="s">
        <v>49</v>
      </c>
      <c s="30" t="s">
        <v>836</v>
      </c>
      <c s="31" t="s">
        <v>155</v>
      </c>
      <c s="32">
        <v>11.143</v>
      </c>
      <c s="33">
        <v>0</v>
      </c>
      <c s="33">
        <f>ROUND(ROUND(H180,2)*ROUND(G180,3),2)</f>
      </c>
      <c s="31" t="s">
        <v>52</v>
      </c>
      <c r="O180">
        <f>(I180*21)/100</f>
      </c>
      <c t="s">
        <v>23</v>
      </c>
    </row>
    <row r="181" spans="1:5" ht="12.75">
      <c r="A181" s="34" t="s">
        <v>53</v>
      </c>
      <c r="E181" s="35" t="s">
        <v>837</v>
      </c>
    </row>
    <row r="182" spans="1:5" ht="51">
      <c r="A182" s="36" t="s">
        <v>55</v>
      </c>
      <c r="E182" s="37" t="s">
        <v>838</v>
      </c>
    </row>
    <row r="183" spans="1:5" ht="382.5">
      <c r="A183" t="s">
        <v>57</v>
      </c>
      <c r="E183" s="35" t="s">
        <v>839</v>
      </c>
    </row>
    <row r="184" spans="1:16" ht="12.75">
      <c r="A184" s="25" t="s">
        <v>47</v>
      </c>
      <c s="29" t="s">
        <v>413</v>
      </c>
      <c s="29" t="s">
        <v>840</v>
      </c>
      <c s="25" t="s">
        <v>49</v>
      </c>
      <c s="30" t="s">
        <v>841</v>
      </c>
      <c s="31" t="s">
        <v>186</v>
      </c>
      <c s="32">
        <v>1.56</v>
      </c>
      <c s="33">
        <v>0</v>
      </c>
      <c s="33">
        <f>ROUND(ROUND(H184,2)*ROUND(G184,3),2)</f>
      </c>
      <c s="31" t="s">
        <v>52</v>
      </c>
      <c r="O184">
        <f>(I184*21)/100</f>
      </c>
      <c t="s">
        <v>23</v>
      </c>
    </row>
    <row r="185" spans="1:5" ht="12.75">
      <c r="A185" s="34" t="s">
        <v>53</v>
      </c>
      <c r="E185" s="35" t="s">
        <v>842</v>
      </c>
    </row>
    <row r="186" spans="1:5" ht="12.75">
      <c r="A186" s="36" t="s">
        <v>55</v>
      </c>
      <c r="E186" s="37" t="s">
        <v>843</v>
      </c>
    </row>
    <row r="187" spans="1:5" ht="242.25">
      <c r="A187" t="s">
        <v>57</v>
      </c>
      <c r="E187" s="35" t="s">
        <v>844</v>
      </c>
    </row>
    <row r="188" spans="1:16" ht="12.75">
      <c r="A188" s="25" t="s">
        <v>47</v>
      </c>
      <c s="29" t="s">
        <v>418</v>
      </c>
      <c s="29" t="s">
        <v>845</v>
      </c>
      <c s="25" t="s">
        <v>49</v>
      </c>
      <c s="30" t="s">
        <v>846</v>
      </c>
      <c s="31" t="s">
        <v>155</v>
      </c>
      <c s="32">
        <v>12.75</v>
      </c>
      <c s="33">
        <v>0</v>
      </c>
      <c s="33">
        <f>ROUND(ROUND(H188,2)*ROUND(G188,3),2)</f>
      </c>
      <c s="31" t="s">
        <v>52</v>
      </c>
      <c r="O188">
        <f>(I188*21)/100</f>
      </c>
      <c t="s">
        <v>23</v>
      </c>
    </row>
    <row r="189" spans="1:5" ht="12.75">
      <c r="A189" s="34" t="s">
        <v>53</v>
      </c>
      <c r="E189" s="35" t="s">
        <v>847</v>
      </c>
    </row>
    <row r="190" spans="1:5" ht="38.25">
      <c r="A190" s="36" t="s">
        <v>55</v>
      </c>
      <c r="E190" s="37" t="s">
        <v>848</v>
      </c>
    </row>
    <row r="191" spans="1:5" ht="369.75">
      <c r="A191" t="s">
        <v>57</v>
      </c>
      <c r="E191" s="35" t="s">
        <v>849</v>
      </c>
    </row>
    <row r="192" spans="1:16" ht="12.75">
      <c r="A192" s="25" t="s">
        <v>47</v>
      </c>
      <c s="29" t="s">
        <v>423</v>
      </c>
      <c s="29" t="s">
        <v>850</v>
      </c>
      <c s="25" t="s">
        <v>49</v>
      </c>
      <c s="30" t="s">
        <v>851</v>
      </c>
      <c s="31" t="s">
        <v>186</v>
      </c>
      <c s="32">
        <v>1.785</v>
      </c>
      <c s="33">
        <v>0</v>
      </c>
      <c s="33">
        <f>ROUND(ROUND(H192,2)*ROUND(G192,3),2)</f>
      </c>
      <c s="31" t="s">
        <v>52</v>
      </c>
      <c r="O192">
        <f>(I192*21)/100</f>
      </c>
      <c t="s">
        <v>23</v>
      </c>
    </row>
    <row r="193" spans="1:5" ht="12.75">
      <c r="A193" s="34" t="s">
        <v>53</v>
      </c>
      <c r="E193" s="35" t="s">
        <v>852</v>
      </c>
    </row>
    <row r="194" spans="1:5" ht="12.75">
      <c r="A194" s="36" t="s">
        <v>55</v>
      </c>
      <c r="E194" s="37" t="s">
        <v>853</v>
      </c>
    </row>
    <row r="195" spans="1:5" ht="267.75">
      <c r="A195" t="s">
        <v>57</v>
      </c>
      <c r="E195" s="35" t="s">
        <v>812</v>
      </c>
    </row>
    <row r="196" spans="1:16" ht="12.75">
      <c r="A196" s="25" t="s">
        <v>47</v>
      </c>
      <c s="29" t="s">
        <v>428</v>
      </c>
      <c s="29" t="s">
        <v>854</v>
      </c>
      <c s="25" t="s">
        <v>49</v>
      </c>
      <c s="30" t="s">
        <v>855</v>
      </c>
      <c s="31" t="s">
        <v>155</v>
      </c>
      <c s="32">
        <v>52.823</v>
      </c>
      <c s="33">
        <v>0</v>
      </c>
      <c s="33">
        <f>ROUND(ROUND(H196,2)*ROUND(G196,3),2)</f>
      </c>
      <c s="31" t="s">
        <v>52</v>
      </c>
      <c r="O196">
        <f>(I196*21)/100</f>
      </c>
      <c t="s">
        <v>23</v>
      </c>
    </row>
    <row r="197" spans="1:5" ht="25.5">
      <c r="A197" s="34" t="s">
        <v>53</v>
      </c>
      <c r="E197" s="35" t="s">
        <v>856</v>
      </c>
    </row>
    <row r="198" spans="1:5" ht="76.5">
      <c r="A198" s="36" t="s">
        <v>55</v>
      </c>
      <c r="E198" s="37" t="s">
        <v>857</v>
      </c>
    </row>
    <row r="199" spans="1:5" ht="369.75">
      <c r="A199" t="s">
        <v>57</v>
      </c>
      <c r="E199" s="35" t="s">
        <v>849</v>
      </c>
    </row>
    <row r="200" spans="1:16" ht="12.75">
      <c r="A200" s="25" t="s">
        <v>47</v>
      </c>
      <c s="29" t="s">
        <v>433</v>
      </c>
      <c s="29" t="s">
        <v>858</v>
      </c>
      <c s="25" t="s">
        <v>49</v>
      </c>
      <c s="30" t="s">
        <v>859</v>
      </c>
      <c s="31" t="s">
        <v>186</v>
      </c>
      <c s="32">
        <v>9.508</v>
      </c>
      <c s="33">
        <v>0</v>
      </c>
      <c s="33">
        <f>ROUND(ROUND(H200,2)*ROUND(G200,3),2)</f>
      </c>
      <c s="31" t="s">
        <v>52</v>
      </c>
      <c r="O200">
        <f>(I200*21)/100</f>
      </c>
      <c t="s">
        <v>23</v>
      </c>
    </row>
    <row r="201" spans="1:5" ht="12.75">
      <c r="A201" s="34" t="s">
        <v>53</v>
      </c>
      <c r="E201" s="35" t="s">
        <v>860</v>
      </c>
    </row>
    <row r="202" spans="1:5" ht="12.75">
      <c r="A202" s="36" t="s">
        <v>55</v>
      </c>
      <c r="E202" s="37" t="s">
        <v>861</v>
      </c>
    </row>
    <row r="203" spans="1:5" ht="267.75">
      <c r="A203" t="s">
        <v>57</v>
      </c>
      <c r="E203" s="35" t="s">
        <v>812</v>
      </c>
    </row>
    <row r="204" spans="1:18" ht="12.75" customHeight="1">
      <c r="A204" s="6" t="s">
        <v>45</v>
      </c>
      <c s="6"/>
      <c s="39" t="s">
        <v>33</v>
      </c>
      <c s="6"/>
      <c s="27" t="s">
        <v>182</v>
      </c>
      <c s="6"/>
      <c s="6"/>
      <c s="6"/>
      <c s="40">
        <f>0+Q204</f>
      </c>
      <c s="6"/>
      <c r="O204">
        <f>0+R204</f>
      </c>
      <c r="Q204">
        <f>0+I205+I209+I213+I217</f>
      </c>
      <c>
        <f>0+O205+O209+O213+O217</f>
      </c>
    </row>
    <row r="205" spans="1:16" ht="12.75">
      <c r="A205" s="25" t="s">
        <v>47</v>
      </c>
      <c s="29" t="s">
        <v>437</v>
      </c>
      <c s="29" t="s">
        <v>862</v>
      </c>
      <c s="25" t="s">
        <v>49</v>
      </c>
      <c s="30" t="s">
        <v>863</v>
      </c>
      <c s="31" t="s">
        <v>155</v>
      </c>
      <c s="32">
        <v>19.618</v>
      </c>
      <c s="33">
        <v>0</v>
      </c>
      <c s="33">
        <f>ROUND(ROUND(H205,2)*ROUND(G205,3),2)</f>
      </c>
      <c s="31" t="s">
        <v>52</v>
      </c>
      <c r="O205">
        <f>(I205*21)/100</f>
      </c>
      <c t="s">
        <v>23</v>
      </c>
    </row>
    <row r="206" spans="1:5" ht="12.75">
      <c r="A206" s="34" t="s">
        <v>53</v>
      </c>
      <c r="E206" s="35" t="s">
        <v>864</v>
      </c>
    </row>
    <row r="207" spans="1:5" ht="76.5">
      <c r="A207" s="36" t="s">
        <v>55</v>
      </c>
      <c r="E207" s="37" t="s">
        <v>865</v>
      </c>
    </row>
    <row r="208" spans="1:5" ht="369.75">
      <c r="A208" t="s">
        <v>57</v>
      </c>
      <c r="E208" s="35" t="s">
        <v>849</v>
      </c>
    </row>
    <row r="209" spans="1:16" ht="12.75">
      <c r="A209" s="25" t="s">
        <v>47</v>
      </c>
      <c s="29" t="s">
        <v>443</v>
      </c>
      <c s="29" t="s">
        <v>866</v>
      </c>
      <c s="25" t="s">
        <v>49</v>
      </c>
      <c s="30" t="s">
        <v>867</v>
      </c>
      <c s="31" t="s">
        <v>155</v>
      </c>
      <c s="32">
        <v>110.675</v>
      </c>
      <c s="33">
        <v>0</v>
      </c>
      <c s="33">
        <f>ROUND(ROUND(H209,2)*ROUND(G209,3),2)</f>
      </c>
      <c s="31" t="s">
        <v>52</v>
      </c>
      <c r="O209">
        <f>(I209*21)/100</f>
      </c>
      <c t="s">
        <v>23</v>
      </c>
    </row>
    <row r="210" spans="1:5" ht="12.75">
      <c r="A210" s="34" t="s">
        <v>53</v>
      </c>
      <c r="E210" s="35" t="s">
        <v>868</v>
      </c>
    </row>
    <row r="211" spans="1:5" ht="38.25">
      <c r="A211" s="36" t="s">
        <v>55</v>
      </c>
      <c r="E211" s="37" t="s">
        <v>869</v>
      </c>
    </row>
    <row r="212" spans="1:5" ht="38.25">
      <c r="A212" t="s">
        <v>57</v>
      </c>
      <c r="E212" s="35" t="s">
        <v>870</v>
      </c>
    </row>
    <row r="213" spans="1:16" ht="12.75">
      <c r="A213" s="25" t="s">
        <v>47</v>
      </c>
      <c s="29" t="s">
        <v>448</v>
      </c>
      <c s="29" t="s">
        <v>871</v>
      </c>
      <c s="25" t="s">
        <v>49</v>
      </c>
      <c s="30" t="s">
        <v>872</v>
      </c>
      <c s="31" t="s">
        <v>155</v>
      </c>
      <c s="32">
        <v>21.132</v>
      </c>
      <c s="33">
        <v>0</v>
      </c>
      <c s="33">
        <f>ROUND(ROUND(H213,2)*ROUND(G213,3),2)</f>
      </c>
      <c s="31" t="s">
        <v>52</v>
      </c>
      <c r="O213">
        <f>(I213*21)/100</f>
      </c>
      <c t="s">
        <v>23</v>
      </c>
    </row>
    <row r="214" spans="1:5" ht="12.75">
      <c r="A214" s="34" t="s">
        <v>53</v>
      </c>
      <c r="E214" s="35" t="s">
        <v>873</v>
      </c>
    </row>
    <row r="215" spans="1:5" ht="89.25">
      <c r="A215" s="36" t="s">
        <v>55</v>
      </c>
      <c r="E215" s="37" t="s">
        <v>874</v>
      </c>
    </row>
    <row r="216" spans="1:5" ht="102">
      <c r="A216" t="s">
        <v>57</v>
      </c>
      <c r="E216" s="35" t="s">
        <v>875</v>
      </c>
    </row>
    <row r="217" spans="1:16" ht="12.75">
      <c r="A217" s="25" t="s">
        <v>47</v>
      </c>
      <c s="29" t="s">
        <v>453</v>
      </c>
      <c s="29" t="s">
        <v>876</v>
      </c>
      <c s="25" t="s">
        <v>49</v>
      </c>
      <c s="30" t="s">
        <v>877</v>
      </c>
      <c s="31" t="s">
        <v>155</v>
      </c>
      <c s="32">
        <v>9.113</v>
      </c>
      <c s="33">
        <v>0</v>
      </c>
      <c s="33">
        <f>ROUND(ROUND(H217,2)*ROUND(G217,3),2)</f>
      </c>
      <c s="31" t="s">
        <v>52</v>
      </c>
      <c r="O217">
        <f>(I217*21)/100</f>
      </c>
      <c t="s">
        <v>23</v>
      </c>
    </row>
    <row r="218" spans="1:5" ht="12.75">
      <c r="A218" s="34" t="s">
        <v>53</v>
      </c>
      <c r="E218" s="35" t="s">
        <v>878</v>
      </c>
    </row>
    <row r="219" spans="1:5" ht="12.75">
      <c r="A219" s="36" t="s">
        <v>55</v>
      </c>
      <c r="E219" s="37" t="s">
        <v>879</v>
      </c>
    </row>
    <row r="220" spans="1:5" ht="357">
      <c r="A220" t="s">
        <v>57</v>
      </c>
      <c r="E220" s="35" t="s">
        <v>880</v>
      </c>
    </row>
    <row r="221" spans="1:18" ht="12.75" customHeight="1">
      <c r="A221" s="6" t="s">
        <v>45</v>
      </c>
      <c s="6"/>
      <c s="39" t="s">
        <v>35</v>
      </c>
      <c s="6"/>
      <c s="27" t="s">
        <v>385</v>
      </c>
      <c s="6"/>
      <c s="6"/>
      <c s="6"/>
      <c s="40">
        <f>0+Q221</f>
      </c>
      <c s="6"/>
      <c r="O221">
        <f>0+R221</f>
      </c>
      <c r="Q221">
        <f>0+I222+I226+I230+I234+I238+I242+I246+I250+I254+I258+I262</f>
      </c>
      <c>
        <f>0+O222+O226+O230+O234+O238+O242+O246+O250+O254+O258+O262</f>
      </c>
    </row>
    <row r="222" spans="1:16" ht="12.75">
      <c r="A222" s="25" t="s">
        <v>47</v>
      </c>
      <c s="29" t="s">
        <v>459</v>
      </c>
      <c s="29" t="s">
        <v>387</v>
      </c>
      <c s="25" t="s">
        <v>49</v>
      </c>
      <c s="30" t="s">
        <v>388</v>
      </c>
      <c s="31" t="s">
        <v>127</v>
      </c>
      <c s="32">
        <v>233</v>
      </c>
      <c s="33">
        <v>0</v>
      </c>
      <c s="33">
        <f>ROUND(ROUND(H222,2)*ROUND(G222,3),2)</f>
      </c>
      <c s="31" t="s">
        <v>52</v>
      </c>
      <c r="O222">
        <f>(I222*21)/100</f>
      </c>
      <c t="s">
        <v>23</v>
      </c>
    </row>
    <row r="223" spans="1:5" ht="12.75">
      <c r="A223" s="34" t="s">
        <v>53</v>
      </c>
      <c r="E223" s="35" t="s">
        <v>881</v>
      </c>
    </row>
    <row r="224" spans="1:5" ht="38.25">
      <c r="A224" s="36" t="s">
        <v>55</v>
      </c>
      <c r="E224" s="37" t="s">
        <v>882</v>
      </c>
    </row>
    <row r="225" spans="1:5" ht="51">
      <c r="A225" t="s">
        <v>57</v>
      </c>
      <c r="E225" s="35" t="s">
        <v>391</v>
      </c>
    </row>
    <row r="226" spans="1:16" ht="12.75">
      <c r="A226" s="25" t="s">
        <v>47</v>
      </c>
      <c s="29" t="s">
        <v>464</v>
      </c>
      <c s="29" t="s">
        <v>883</v>
      </c>
      <c s="25" t="s">
        <v>49</v>
      </c>
      <c s="30" t="s">
        <v>884</v>
      </c>
      <c s="31" t="s">
        <v>127</v>
      </c>
      <c s="32">
        <v>121</v>
      </c>
      <c s="33">
        <v>0</v>
      </c>
      <c s="33">
        <f>ROUND(ROUND(H226,2)*ROUND(G226,3),2)</f>
      </c>
      <c s="31" t="s">
        <v>52</v>
      </c>
      <c r="O226">
        <f>(I226*21)/100</f>
      </c>
      <c t="s">
        <v>23</v>
      </c>
    </row>
    <row r="227" spans="1:5" ht="12.75">
      <c r="A227" s="34" t="s">
        <v>53</v>
      </c>
      <c r="E227" s="35" t="s">
        <v>885</v>
      </c>
    </row>
    <row r="228" spans="1:5" ht="12.75">
      <c r="A228" s="36" t="s">
        <v>55</v>
      </c>
      <c r="E228" s="37" t="s">
        <v>886</v>
      </c>
    </row>
    <row r="229" spans="1:5" ht="51">
      <c r="A229" t="s">
        <v>57</v>
      </c>
      <c r="E229" s="35" t="s">
        <v>427</v>
      </c>
    </row>
    <row r="230" spans="1:16" ht="12.75">
      <c r="A230" s="25" t="s">
        <v>47</v>
      </c>
      <c s="29" t="s">
        <v>469</v>
      </c>
      <c s="29" t="s">
        <v>429</v>
      </c>
      <c s="25" t="s">
        <v>49</v>
      </c>
      <c s="30" t="s">
        <v>430</v>
      </c>
      <c s="31" t="s">
        <v>127</v>
      </c>
      <c s="32">
        <v>311.5</v>
      </c>
      <c s="33">
        <v>0</v>
      </c>
      <c s="33">
        <f>ROUND(ROUND(H230,2)*ROUND(G230,3),2)</f>
      </c>
      <c s="31" t="s">
        <v>52</v>
      </c>
      <c r="O230">
        <f>(I230*21)/100</f>
      </c>
      <c t="s">
        <v>23</v>
      </c>
    </row>
    <row r="231" spans="1:5" ht="12.75">
      <c r="A231" s="34" t="s">
        <v>53</v>
      </c>
      <c r="E231" s="35" t="s">
        <v>887</v>
      </c>
    </row>
    <row r="232" spans="1:5" ht="38.25">
      <c r="A232" s="36" t="s">
        <v>55</v>
      </c>
      <c r="E232" s="37" t="s">
        <v>888</v>
      </c>
    </row>
    <row r="233" spans="1:5" ht="51">
      <c r="A233" t="s">
        <v>57</v>
      </c>
      <c r="E233" s="35" t="s">
        <v>427</v>
      </c>
    </row>
    <row r="234" spans="1:16" ht="12.75">
      <c r="A234" s="25" t="s">
        <v>47</v>
      </c>
      <c s="29" t="s">
        <v>474</v>
      </c>
      <c s="29" t="s">
        <v>438</v>
      </c>
      <c s="25" t="s">
        <v>49</v>
      </c>
      <c s="30" t="s">
        <v>439</v>
      </c>
      <c s="31" t="s">
        <v>127</v>
      </c>
      <c s="32">
        <v>190.5</v>
      </c>
      <c s="33">
        <v>0</v>
      </c>
      <c s="33">
        <f>ROUND(ROUND(H234,2)*ROUND(G234,3),2)</f>
      </c>
      <c s="31" t="s">
        <v>52</v>
      </c>
      <c r="O234">
        <f>(I234*21)/100</f>
      </c>
      <c t="s">
        <v>23</v>
      </c>
    </row>
    <row r="235" spans="1:5" ht="12.75">
      <c r="A235" s="34" t="s">
        <v>53</v>
      </c>
      <c r="E235" s="35" t="s">
        <v>889</v>
      </c>
    </row>
    <row r="236" spans="1:5" ht="12.75">
      <c r="A236" s="36" t="s">
        <v>55</v>
      </c>
      <c r="E236" s="37" t="s">
        <v>890</v>
      </c>
    </row>
    <row r="237" spans="1:5" ht="140.25">
      <c r="A237" t="s">
        <v>57</v>
      </c>
      <c r="E237" s="35" t="s">
        <v>442</v>
      </c>
    </row>
    <row r="238" spans="1:16" ht="12.75">
      <c r="A238" s="25" t="s">
        <v>47</v>
      </c>
      <c s="29" t="s">
        <v>479</v>
      </c>
      <c s="29" t="s">
        <v>891</v>
      </c>
      <c s="25" t="s">
        <v>49</v>
      </c>
      <c s="30" t="s">
        <v>892</v>
      </c>
      <c s="31" t="s">
        <v>127</v>
      </c>
      <c s="32">
        <v>139</v>
      </c>
      <c s="33">
        <v>0</v>
      </c>
      <c s="33">
        <f>ROUND(ROUND(H238,2)*ROUND(G238,3),2)</f>
      </c>
      <c s="31" t="s">
        <v>52</v>
      </c>
      <c r="O238">
        <f>(I238*21)/100</f>
      </c>
      <c t="s">
        <v>23</v>
      </c>
    </row>
    <row r="239" spans="1:5" ht="12.75">
      <c r="A239" s="34" t="s">
        <v>53</v>
      </c>
      <c r="E239" s="35" t="s">
        <v>893</v>
      </c>
    </row>
    <row r="240" spans="1:5" ht="38.25">
      <c r="A240" s="36" t="s">
        <v>55</v>
      </c>
      <c r="E240" s="37" t="s">
        <v>894</v>
      </c>
    </row>
    <row r="241" spans="1:5" ht="140.25">
      <c r="A241" t="s">
        <v>57</v>
      </c>
      <c r="E241" s="35" t="s">
        <v>442</v>
      </c>
    </row>
    <row r="242" spans="1:16" ht="12.75">
      <c r="A242" s="25" t="s">
        <v>47</v>
      </c>
      <c s="29" t="s">
        <v>486</v>
      </c>
      <c s="29" t="s">
        <v>895</v>
      </c>
      <c s="25" t="s">
        <v>49</v>
      </c>
      <c s="30" t="s">
        <v>896</v>
      </c>
      <c s="31" t="s">
        <v>127</v>
      </c>
      <c s="32">
        <v>130</v>
      </c>
      <c s="33">
        <v>0</v>
      </c>
      <c s="33">
        <f>ROUND(ROUND(H242,2)*ROUND(G242,3),2)</f>
      </c>
      <c s="31" t="s">
        <v>52</v>
      </c>
      <c r="O242">
        <f>(I242*21)/100</f>
      </c>
      <c t="s">
        <v>23</v>
      </c>
    </row>
    <row r="243" spans="1:5" ht="12.75">
      <c r="A243" s="34" t="s">
        <v>53</v>
      </c>
      <c r="E243" s="35" t="s">
        <v>897</v>
      </c>
    </row>
    <row r="244" spans="1:5" ht="38.25">
      <c r="A244" s="36" t="s">
        <v>55</v>
      </c>
      <c r="E244" s="37" t="s">
        <v>898</v>
      </c>
    </row>
    <row r="245" spans="1:5" ht="140.25">
      <c r="A245" t="s">
        <v>57</v>
      </c>
      <c r="E245" s="35" t="s">
        <v>442</v>
      </c>
    </row>
    <row r="246" spans="1:16" ht="12.75">
      <c r="A246" s="25" t="s">
        <v>47</v>
      </c>
      <c s="29" t="s">
        <v>492</v>
      </c>
      <c s="29" t="s">
        <v>899</v>
      </c>
      <c s="25" t="s">
        <v>49</v>
      </c>
      <c s="30" t="s">
        <v>900</v>
      </c>
      <c s="31" t="s">
        <v>127</v>
      </c>
      <c s="32">
        <v>42.5</v>
      </c>
      <c s="33">
        <v>0</v>
      </c>
      <c s="33">
        <f>ROUND(ROUND(H246,2)*ROUND(G246,3),2)</f>
      </c>
      <c s="31" t="s">
        <v>52</v>
      </c>
      <c r="O246">
        <f>(I246*21)/100</f>
      </c>
      <c t="s">
        <v>23</v>
      </c>
    </row>
    <row r="247" spans="1:5" ht="12.75">
      <c r="A247" s="34" t="s">
        <v>53</v>
      </c>
      <c r="E247" s="35" t="s">
        <v>901</v>
      </c>
    </row>
    <row r="248" spans="1:5" ht="12.75">
      <c r="A248" s="36" t="s">
        <v>55</v>
      </c>
      <c r="E248" s="37" t="s">
        <v>902</v>
      </c>
    </row>
    <row r="249" spans="1:5" ht="140.25">
      <c r="A249" t="s">
        <v>57</v>
      </c>
      <c r="E249" s="35" t="s">
        <v>442</v>
      </c>
    </row>
    <row r="250" spans="1:16" ht="12.75">
      <c r="A250" s="25" t="s">
        <v>47</v>
      </c>
      <c s="29" t="s">
        <v>498</v>
      </c>
      <c s="29" t="s">
        <v>903</v>
      </c>
      <c s="25" t="s">
        <v>49</v>
      </c>
      <c s="30" t="s">
        <v>904</v>
      </c>
      <c s="31" t="s">
        <v>127</v>
      </c>
      <c s="32">
        <v>42.5</v>
      </c>
      <c s="33">
        <v>0</v>
      </c>
      <c s="33">
        <f>ROUND(ROUND(H250,2)*ROUND(G250,3),2)</f>
      </c>
      <c s="31" t="s">
        <v>52</v>
      </c>
      <c r="O250">
        <f>(I250*21)/100</f>
      </c>
      <c t="s">
        <v>23</v>
      </c>
    </row>
    <row r="251" spans="1:5" ht="12.75">
      <c r="A251" s="34" t="s">
        <v>53</v>
      </c>
      <c r="E251" s="35" t="s">
        <v>905</v>
      </c>
    </row>
    <row r="252" spans="1:5" ht="12.75">
      <c r="A252" s="36" t="s">
        <v>55</v>
      </c>
      <c r="E252" s="37" t="s">
        <v>902</v>
      </c>
    </row>
    <row r="253" spans="1:5" ht="25.5">
      <c r="A253" t="s">
        <v>57</v>
      </c>
      <c r="E253" s="35" t="s">
        <v>906</v>
      </c>
    </row>
    <row r="254" spans="1:16" ht="12.75">
      <c r="A254" s="25" t="s">
        <v>47</v>
      </c>
      <c s="29" t="s">
        <v>503</v>
      </c>
      <c s="29" t="s">
        <v>460</v>
      </c>
      <c s="25" t="s">
        <v>49</v>
      </c>
      <c s="30" t="s">
        <v>461</v>
      </c>
      <c s="31" t="s">
        <v>127</v>
      </c>
      <c s="32">
        <v>11.8</v>
      </c>
      <c s="33">
        <v>0</v>
      </c>
      <c s="33">
        <f>ROUND(ROUND(H254,2)*ROUND(G254,3),2)</f>
      </c>
      <c s="31" t="s">
        <v>52</v>
      </c>
      <c r="O254">
        <f>(I254*21)/100</f>
      </c>
      <c t="s">
        <v>23</v>
      </c>
    </row>
    <row r="255" spans="1:5" ht="25.5">
      <c r="A255" s="34" t="s">
        <v>53</v>
      </c>
      <c r="E255" s="35" t="s">
        <v>907</v>
      </c>
    </row>
    <row r="256" spans="1:5" ht="38.25">
      <c r="A256" s="36" t="s">
        <v>55</v>
      </c>
      <c r="E256" s="37" t="s">
        <v>908</v>
      </c>
    </row>
    <row r="257" spans="1:5" ht="153">
      <c r="A257" t="s">
        <v>57</v>
      </c>
      <c r="E257" s="35" t="s">
        <v>458</v>
      </c>
    </row>
    <row r="258" spans="1:16" ht="12.75">
      <c r="A258" s="25" t="s">
        <v>47</v>
      </c>
      <c s="29" t="s">
        <v>509</v>
      </c>
      <c s="29" t="s">
        <v>909</v>
      </c>
      <c s="25" t="s">
        <v>49</v>
      </c>
      <c s="30" t="s">
        <v>910</v>
      </c>
      <c s="31" t="s">
        <v>254</v>
      </c>
      <c s="32">
        <v>34</v>
      </c>
      <c s="33">
        <v>0</v>
      </c>
      <c s="33">
        <f>ROUND(ROUND(H258,2)*ROUND(G258,3),2)</f>
      </c>
      <c s="31" t="s">
        <v>52</v>
      </c>
      <c r="O258">
        <f>(I258*21)/100</f>
      </c>
      <c t="s">
        <v>23</v>
      </c>
    </row>
    <row r="259" spans="1:5" ht="12.75">
      <c r="A259" s="34" t="s">
        <v>53</v>
      </c>
      <c r="E259" s="35" t="s">
        <v>911</v>
      </c>
    </row>
    <row r="260" spans="1:5" ht="38.25">
      <c r="A260" s="36" t="s">
        <v>55</v>
      </c>
      <c r="E260" s="37" t="s">
        <v>912</v>
      </c>
    </row>
    <row r="261" spans="1:5" ht="38.25">
      <c r="A261" t="s">
        <v>57</v>
      </c>
      <c r="E261" s="35" t="s">
        <v>913</v>
      </c>
    </row>
    <row r="262" spans="1:16" ht="12.75">
      <c r="A262" s="25" t="s">
        <v>47</v>
      </c>
      <c s="29" t="s">
        <v>513</v>
      </c>
      <c s="29" t="s">
        <v>914</v>
      </c>
      <c s="25" t="s">
        <v>49</v>
      </c>
      <c s="30" t="s">
        <v>915</v>
      </c>
      <c s="31" t="s">
        <v>254</v>
      </c>
      <c s="32">
        <v>34</v>
      </c>
      <c s="33">
        <v>0</v>
      </c>
      <c s="33">
        <f>ROUND(ROUND(H262,2)*ROUND(G262,3),2)</f>
      </c>
      <c s="31" t="s">
        <v>52</v>
      </c>
      <c r="O262">
        <f>(I262*21)/100</f>
      </c>
      <c t="s">
        <v>23</v>
      </c>
    </row>
    <row r="263" spans="1:5" ht="12.75">
      <c r="A263" s="34" t="s">
        <v>53</v>
      </c>
      <c r="E263" s="35" t="s">
        <v>911</v>
      </c>
    </row>
    <row r="264" spans="1:5" ht="38.25">
      <c r="A264" s="36" t="s">
        <v>55</v>
      </c>
      <c r="E264" s="37" t="s">
        <v>912</v>
      </c>
    </row>
    <row r="265" spans="1:5" ht="38.25">
      <c r="A265" t="s">
        <v>57</v>
      </c>
      <c r="E265" s="35" t="s">
        <v>913</v>
      </c>
    </row>
    <row r="266" spans="1:18" ht="12.75" customHeight="1">
      <c r="A266" s="6" t="s">
        <v>45</v>
      </c>
      <c s="6"/>
      <c s="39" t="s">
        <v>37</v>
      </c>
      <c s="6"/>
      <c s="27" t="s">
        <v>916</v>
      </c>
      <c s="6"/>
      <c s="6"/>
      <c s="6"/>
      <c s="40">
        <f>0+Q266</f>
      </c>
      <c s="6"/>
      <c r="O266">
        <f>0+R266</f>
      </c>
      <c r="Q266">
        <f>0+I267</f>
      </c>
      <c>
        <f>0+O267</f>
      </c>
    </row>
    <row r="267" spans="1:16" ht="12.75">
      <c r="A267" s="25" t="s">
        <v>47</v>
      </c>
      <c s="29" t="s">
        <v>519</v>
      </c>
      <c s="29" t="s">
        <v>917</v>
      </c>
      <c s="25" t="s">
        <v>49</v>
      </c>
      <c s="30" t="s">
        <v>918</v>
      </c>
      <c s="31" t="s">
        <v>127</v>
      </c>
      <c s="32">
        <v>31.05</v>
      </c>
      <c s="33">
        <v>0</v>
      </c>
      <c s="33">
        <f>ROUND(ROUND(H267,2)*ROUND(G267,3),2)</f>
      </c>
      <c s="31" t="s">
        <v>52</v>
      </c>
      <c r="O267">
        <f>(I267*21)/100</f>
      </c>
      <c t="s">
        <v>23</v>
      </c>
    </row>
    <row r="268" spans="1:5" ht="12.75">
      <c r="A268" s="34" t="s">
        <v>53</v>
      </c>
      <c r="E268" s="35" t="s">
        <v>919</v>
      </c>
    </row>
    <row r="269" spans="1:5" ht="38.25">
      <c r="A269" s="36" t="s">
        <v>55</v>
      </c>
      <c r="E269" s="37" t="s">
        <v>920</v>
      </c>
    </row>
    <row r="270" spans="1:5" ht="25.5">
      <c r="A270" t="s">
        <v>57</v>
      </c>
      <c r="E270" s="35" t="s">
        <v>921</v>
      </c>
    </row>
    <row r="271" spans="1:18" ht="12.75" customHeight="1">
      <c r="A271" s="6" t="s">
        <v>45</v>
      </c>
      <c s="6"/>
      <c s="39" t="s">
        <v>77</v>
      </c>
      <c s="6"/>
      <c s="27" t="s">
        <v>196</v>
      </c>
      <c s="6"/>
      <c s="6"/>
      <c s="6"/>
      <c s="40">
        <f>0+Q271</f>
      </c>
      <c s="6"/>
      <c r="O271">
        <f>0+R271</f>
      </c>
      <c r="Q271">
        <f>0+I272+I276+I280+I284+I288+I292+I296</f>
      </c>
      <c>
        <f>0+O272+O276+O280+O284+O288+O292+O296</f>
      </c>
    </row>
    <row r="272" spans="1:16" ht="12.75">
      <c r="A272" s="25" t="s">
        <v>47</v>
      </c>
      <c s="29" t="s">
        <v>523</v>
      </c>
      <c s="29" t="s">
        <v>922</v>
      </c>
      <c s="25" t="s">
        <v>49</v>
      </c>
      <c s="30" t="s">
        <v>923</v>
      </c>
      <c s="31" t="s">
        <v>254</v>
      </c>
      <c s="32">
        <v>25</v>
      </c>
      <c s="33">
        <v>0</v>
      </c>
      <c s="33">
        <f>ROUND(ROUND(H272,2)*ROUND(G272,3),2)</f>
      </c>
      <c s="31" t="s">
        <v>52</v>
      </c>
      <c r="O272">
        <f>(I272*21)/100</f>
      </c>
      <c t="s">
        <v>23</v>
      </c>
    </row>
    <row r="273" spans="1:5" ht="12.75">
      <c r="A273" s="34" t="s">
        <v>53</v>
      </c>
      <c r="E273" s="35" t="s">
        <v>924</v>
      </c>
    </row>
    <row r="274" spans="1:5" ht="12.75">
      <c r="A274" s="36" t="s">
        <v>55</v>
      </c>
      <c r="E274" s="37" t="s">
        <v>925</v>
      </c>
    </row>
    <row r="275" spans="1:5" ht="127.5">
      <c r="A275" t="s">
        <v>57</v>
      </c>
      <c r="E275" s="35" t="s">
        <v>926</v>
      </c>
    </row>
    <row r="276" spans="1:16" ht="25.5">
      <c r="A276" s="25" t="s">
        <v>47</v>
      </c>
      <c s="29" t="s">
        <v>528</v>
      </c>
      <c s="29" t="s">
        <v>927</v>
      </c>
      <c s="25" t="s">
        <v>49</v>
      </c>
      <c s="30" t="s">
        <v>928</v>
      </c>
      <c s="31" t="s">
        <v>127</v>
      </c>
      <c s="32">
        <v>77.945</v>
      </c>
      <c s="33">
        <v>0</v>
      </c>
      <c s="33">
        <f>ROUND(ROUND(H276,2)*ROUND(G276,3),2)</f>
      </c>
      <c s="31" t="s">
        <v>52</v>
      </c>
      <c r="O276">
        <f>(I276*21)/100</f>
      </c>
      <c t="s">
        <v>23</v>
      </c>
    </row>
    <row r="277" spans="1:5" ht="12.75">
      <c r="A277" s="34" t="s">
        <v>53</v>
      </c>
      <c r="E277" s="35" t="s">
        <v>929</v>
      </c>
    </row>
    <row r="278" spans="1:5" ht="38.25">
      <c r="A278" s="36" t="s">
        <v>55</v>
      </c>
      <c r="E278" s="37" t="s">
        <v>930</v>
      </c>
    </row>
    <row r="279" spans="1:5" ht="191.25">
      <c r="A279" t="s">
        <v>57</v>
      </c>
      <c r="E279" s="35" t="s">
        <v>931</v>
      </c>
    </row>
    <row r="280" spans="1:16" ht="25.5">
      <c r="A280" s="25" t="s">
        <v>47</v>
      </c>
      <c s="29" t="s">
        <v>533</v>
      </c>
      <c s="29" t="s">
        <v>932</v>
      </c>
      <c s="25" t="s">
        <v>49</v>
      </c>
      <c s="30" t="s">
        <v>933</v>
      </c>
      <c s="31" t="s">
        <v>127</v>
      </c>
      <c s="32">
        <v>55.38</v>
      </c>
      <c s="33">
        <v>0</v>
      </c>
      <c s="33">
        <f>ROUND(ROUND(H280,2)*ROUND(G280,3),2)</f>
      </c>
      <c s="31" t="s">
        <v>52</v>
      </c>
      <c r="O280">
        <f>(I280*21)/100</f>
      </c>
      <c t="s">
        <v>23</v>
      </c>
    </row>
    <row r="281" spans="1:5" ht="12.75">
      <c r="A281" s="34" t="s">
        <v>53</v>
      </c>
      <c r="E281" s="35" t="s">
        <v>934</v>
      </c>
    </row>
    <row r="282" spans="1:5" ht="12.75">
      <c r="A282" s="36" t="s">
        <v>55</v>
      </c>
      <c r="E282" s="37" t="s">
        <v>935</v>
      </c>
    </row>
    <row r="283" spans="1:5" ht="204">
      <c r="A283" t="s">
        <v>57</v>
      </c>
      <c r="E283" s="35" t="s">
        <v>936</v>
      </c>
    </row>
    <row r="284" spans="1:16" ht="12.75">
      <c r="A284" s="25" t="s">
        <v>47</v>
      </c>
      <c s="29" t="s">
        <v>539</v>
      </c>
      <c s="29" t="s">
        <v>937</v>
      </c>
      <c s="25" t="s">
        <v>49</v>
      </c>
      <c s="30" t="s">
        <v>938</v>
      </c>
      <c s="31" t="s">
        <v>127</v>
      </c>
      <c s="32">
        <v>16.052</v>
      </c>
      <c s="33">
        <v>0</v>
      </c>
      <c s="33">
        <f>ROUND(ROUND(H284,2)*ROUND(G284,3),2)</f>
      </c>
      <c s="31" t="s">
        <v>52</v>
      </c>
      <c r="O284">
        <f>(I284*21)/100</f>
      </c>
      <c t="s">
        <v>23</v>
      </c>
    </row>
    <row r="285" spans="1:5" ht="25.5">
      <c r="A285" s="34" t="s">
        <v>53</v>
      </c>
      <c r="E285" s="35" t="s">
        <v>939</v>
      </c>
    </row>
    <row r="286" spans="1:5" ht="51">
      <c r="A286" s="36" t="s">
        <v>55</v>
      </c>
      <c r="E286" s="37" t="s">
        <v>940</v>
      </c>
    </row>
    <row r="287" spans="1:5" ht="38.25">
      <c r="A287" t="s">
        <v>57</v>
      </c>
      <c r="E287" s="35" t="s">
        <v>941</v>
      </c>
    </row>
    <row r="288" spans="1:16" ht="12.75">
      <c r="A288" s="25" t="s">
        <v>47</v>
      </c>
      <c s="29" t="s">
        <v>543</v>
      </c>
      <c s="29" t="s">
        <v>942</v>
      </c>
      <c s="25" t="s">
        <v>49</v>
      </c>
      <c s="30" t="s">
        <v>943</v>
      </c>
      <c s="31" t="s">
        <v>127</v>
      </c>
      <c s="32">
        <v>307.89</v>
      </c>
      <c s="33">
        <v>0</v>
      </c>
      <c s="33">
        <f>ROUND(ROUND(H288,2)*ROUND(G288,3),2)</f>
      </c>
      <c s="31" t="s">
        <v>52</v>
      </c>
      <c r="O288">
        <f>(I288*21)/100</f>
      </c>
      <c t="s">
        <v>23</v>
      </c>
    </row>
    <row r="289" spans="1:5" ht="25.5">
      <c r="A289" s="34" t="s">
        <v>53</v>
      </c>
      <c r="E289" s="35" t="s">
        <v>944</v>
      </c>
    </row>
    <row r="290" spans="1:5" ht="114.75">
      <c r="A290" s="36" t="s">
        <v>55</v>
      </c>
      <c r="E290" s="37" t="s">
        <v>945</v>
      </c>
    </row>
    <row r="291" spans="1:5" ht="38.25">
      <c r="A291" t="s">
        <v>57</v>
      </c>
      <c r="E291" s="35" t="s">
        <v>941</v>
      </c>
    </row>
    <row r="292" spans="1:16" ht="12.75">
      <c r="A292" s="25" t="s">
        <v>47</v>
      </c>
      <c s="29" t="s">
        <v>549</v>
      </c>
      <c s="29" t="s">
        <v>946</v>
      </c>
      <c s="25" t="s">
        <v>49</v>
      </c>
      <c s="30" t="s">
        <v>947</v>
      </c>
      <c s="31" t="s">
        <v>127</v>
      </c>
      <c s="32">
        <v>36.33</v>
      </c>
      <c s="33">
        <v>0</v>
      </c>
      <c s="33">
        <f>ROUND(ROUND(H292,2)*ROUND(G292,3),2)</f>
      </c>
      <c s="31" t="s">
        <v>52</v>
      </c>
      <c r="O292">
        <f>(I292*21)/100</f>
      </c>
      <c t="s">
        <v>23</v>
      </c>
    </row>
    <row r="293" spans="1:5" ht="12.75">
      <c r="A293" s="34" t="s">
        <v>53</v>
      </c>
      <c r="E293" s="35" t="s">
        <v>948</v>
      </c>
    </row>
    <row r="294" spans="1:5" ht="51">
      <c r="A294" s="36" t="s">
        <v>55</v>
      </c>
      <c r="E294" s="37" t="s">
        <v>949</v>
      </c>
    </row>
    <row r="295" spans="1:5" ht="51">
      <c r="A295" t="s">
        <v>57</v>
      </c>
      <c r="E295" s="35" t="s">
        <v>950</v>
      </c>
    </row>
    <row r="296" spans="1:16" ht="12.75">
      <c r="A296" s="25" t="s">
        <v>47</v>
      </c>
      <c s="29" t="s">
        <v>553</v>
      </c>
      <c s="29" t="s">
        <v>951</v>
      </c>
      <c s="25" t="s">
        <v>49</v>
      </c>
      <c s="30" t="s">
        <v>952</v>
      </c>
      <c s="31" t="s">
        <v>127</v>
      </c>
      <c s="32">
        <v>7.36</v>
      </c>
      <c s="33">
        <v>0</v>
      </c>
      <c s="33">
        <f>ROUND(ROUND(H296,2)*ROUND(G296,3),2)</f>
      </c>
      <c s="31" t="s">
        <v>52</v>
      </c>
      <c r="O296">
        <f>(I296*21)/100</f>
      </c>
      <c t="s">
        <v>23</v>
      </c>
    </row>
    <row r="297" spans="1:5" ht="12.75">
      <c r="A297" s="34" t="s">
        <v>53</v>
      </c>
      <c r="E297" s="35" t="s">
        <v>953</v>
      </c>
    </row>
    <row r="298" spans="1:5" ht="38.25">
      <c r="A298" s="36" t="s">
        <v>55</v>
      </c>
      <c r="E298" s="37" t="s">
        <v>954</v>
      </c>
    </row>
    <row r="299" spans="1:5" ht="51">
      <c r="A299" t="s">
        <v>57</v>
      </c>
      <c r="E299" s="35" t="s">
        <v>950</v>
      </c>
    </row>
    <row r="300" spans="1:18" ht="12.75" customHeight="1">
      <c r="A300" s="6" t="s">
        <v>45</v>
      </c>
      <c s="6"/>
      <c s="39" t="s">
        <v>82</v>
      </c>
      <c s="6"/>
      <c s="27" t="s">
        <v>485</v>
      </c>
      <c s="6"/>
      <c s="6"/>
      <c s="6"/>
      <c s="40">
        <f>0+Q300</f>
      </c>
      <c s="6"/>
      <c r="O300">
        <f>0+R300</f>
      </c>
      <c r="Q300">
        <f>0+I301+I305+I309</f>
      </c>
      <c>
        <f>0+O301+O305+O309</f>
      </c>
    </row>
    <row r="301" spans="1:16" ht="12.75">
      <c r="A301" s="25" t="s">
        <v>47</v>
      </c>
      <c s="29" t="s">
        <v>559</v>
      </c>
      <c s="29" t="s">
        <v>626</v>
      </c>
      <c s="25" t="s">
        <v>49</v>
      </c>
      <c s="30" t="s">
        <v>627</v>
      </c>
      <c s="31" t="s">
        <v>254</v>
      </c>
      <c s="32">
        <v>1</v>
      </c>
      <c s="33">
        <v>0</v>
      </c>
      <c s="33">
        <f>ROUND(ROUND(H301,2)*ROUND(G301,3),2)</f>
      </c>
      <c s="31" t="s">
        <v>52</v>
      </c>
      <c r="O301">
        <f>(I301*21)/100</f>
      </c>
      <c t="s">
        <v>23</v>
      </c>
    </row>
    <row r="302" spans="1:5" ht="12.75">
      <c r="A302" s="34" t="s">
        <v>53</v>
      </c>
      <c r="E302" s="35" t="s">
        <v>955</v>
      </c>
    </row>
    <row r="303" spans="1:5" ht="12.75">
      <c r="A303" s="36" t="s">
        <v>55</v>
      </c>
      <c r="E303" s="37" t="s">
        <v>956</v>
      </c>
    </row>
    <row r="304" spans="1:5" ht="255">
      <c r="A304" t="s">
        <v>57</v>
      </c>
      <c r="E304" s="35" t="s">
        <v>497</v>
      </c>
    </row>
    <row r="305" spans="1:16" ht="12.75">
      <c r="A305" s="25" t="s">
        <v>47</v>
      </c>
      <c s="29" t="s">
        <v>565</v>
      </c>
      <c s="29" t="s">
        <v>957</v>
      </c>
      <c s="25" t="s">
        <v>49</v>
      </c>
      <c s="30" t="s">
        <v>958</v>
      </c>
      <c s="31" t="s">
        <v>254</v>
      </c>
      <c s="32">
        <v>25</v>
      </c>
      <c s="33">
        <v>0</v>
      </c>
      <c s="33">
        <f>ROUND(ROUND(H305,2)*ROUND(G305,3),2)</f>
      </c>
      <c s="31" t="s">
        <v>52</v>
      </c>
      <c r="O305">
        <f>(I305*21)/100</f>
      </c>
      <c t="s">
        <v>23</v>
      </c>
    </row>
    <row r="306" spans="1:5" ht="12.75">
      <c r="A306" s="34" t="s">
        <v>53</v>
      </c>
      <c r="E306" s="35" t="s">
        <v>959</v>
      </c>
    </row>
    <row r="307" spans="1:5" ht="12.75">
      <c r="A307" s="36" t="s">
        <v>55</v>
      </c>
      <c r="E307" s="37" t="s">
        <v>925</v>
      </c>
    </row>
    <row r="308" spans="1:5" ht="242.25">
      <c r="A308" t="s">
        <v>57</v>
      </c>
      <c r="E308" s="35" t="s">
        <v>960</v>
      </c>
    </row>
    <row r="309" spans="1:16" ht="12.75">
      <c r="A309" s="25" t="s">
        <v>47</v>
      </c>
      <c s="29" t="s">
        <v>571</v>
      </c>
      <c s="29" t="s">
        <v>961</v>
      </c>
      <c s="25" t="s">
        <v>49</v>
      </c>
      <c s="30" t="s">
        <v>962</v>
      </c>
      <c s="31" t="s">
        <v>121</v>
      </c>
      <c s="32">
        <v>2</v>
      </c>
      <c s="33">
        <v>0</v>
      </c>
      <c s="33">
        <f>ROUND(ROUND(H309,2)*ROUND(G309,3),2)</f>
      </c>
      <c s="31" t="s">
        <v>52</v>
      </c>
      <c r="O309">
        <f>(I309*21)/100</f>
      </c>
      <c t="s">
        <v>23</v>
      </c>
    </row>
    <row r="310" spans="1:5" ht="12.75">
      <c r="A310" s="34" t="s">
        <v>53</v>
      </c>
      <c r="E310" s="35" t="s">
        <v>963</v>
      </c>
    </row>
    <row r="311" spans="1:5" ht="12.75">
      <c r="A311" s="36" t="s">
        <v>55</v>
      </c>
      <c r="E311" s="37" t="s">
        <v>233</v>
      </c>
    </row>
    <row r="312" spans="1:5" ht="153">
      <c r="A312" t="s">
        <v>57</v>
      </c>
      <c r="E312" s="35" t="s">
        <v>964</v>
      </c>
    </row>
    <row r="313" spans="1:18" ht="12.75" customHeight="1">
      <c r="A313" s="6" t="s">
        <v>45</v>
      </c>
      <c s="6"/>
      <c s="39" t="s">
        <v>40</v>
      </c>
      <c s="6"/>
      <c s="27" t="s">
        <v>203</v>
      </c>
      <c s="6"/>
      <c s="6"/>
      <c s="6"/>
      <c s="40">
        <f>0+Q313</f>
      </c>
      <c s="6"/>
      <c r="O313">
        <f>0+R313</f>
      </c>
      <c r="Q313">
        <f>0+I314+I318+I322+I326+I330+I334+I338+I342+I346+I350+I354+I358+I362+I366+I370+I374+I378+I382+I386+I390</f>
      </c>
      <c>
        <f>0+O314+O318+O322+O326+O330+O334+O338+O342+O346+O350+O354+O358+O362+O366+O370+O374+O378+O382+O386+O390</f>
      </c>
    </row>
    <row r="314" spans="1:16" ht="12.75">
      <c r="A314" s="25" t="s">
        <v>47</v>
      </c>
      <c s="29" t="s">
        <v>965</v>
      </c>
      <c s="29" t="s">
        <v>966</v>
      </c>
      <c s="25" t="s">
        <v>49</v>
      </c>
      <c s="30" t="s">
        <v>967</v>
      </c>
      <c s="31" t="s">
        <v>254</v>
      </c>
      <c s="32">
        <v>2.1</v>
      </c>
      <c s="33">
        <v>0</v>
      </c>
      <c s="33">
        <f>ROUND(ROUND(H314,2)*ROUND(G314,3),2)</f>
      </c>
      <c s="31" t="s">
        <v>52</v>
      </c>
      <c r="O314">
        <f>(I314*21)/100</f>
      </c>
      <c t="s">
        <v>23</v>
      </c>
    </row>
    <row r="315" spans="1:5" ht="12.75">
      <c r="A315" s="34" t="s">
        <v>53</v>
      </c>
      <c r="E315" s="35" t="s">
        <v>968</v>
      </c>
    </row>
    <row r="316" spans="1:5" ht="12.75">
      <c r="A316" s="36" t="s">
        <v>55</v>
      </c>
      <c r="E316" s="37" t="s">
        <v>969</v>
      </c>
    </row>
    <row r="317" spans="1:5" ht="63.75">
      <c r="A317" t="s">
        <v>57</v>
      </c>
      <c r="E317" s="35" t="s">
        <v>970</v>
      </c>
    </row>
    <row r="318" spans="1:16" ht="12.75">
      <c r="A318" s="25" t="s">
        <v>47</v>
      </c>
      <c s="29" t="s">
        <v>971</v>
      </c>
      <c s="29" t="s">
        <v>972</v>
      </c>
      <c s="25" t="s">
        <v>49</v>
      </c>
      <c s="30" t="s">
        <v>973</v>
      </c>
      <c s="31" t="s">
        <v>254</v>
      </c>
      <c s="32">
        <v>11.7</v>
      </c>
      <c s="33">
        <v>0</v>
      </c>
      <c s="33">
        <f>ROUND(ROUND(H318,2)*ROUND(G318,3),2)</f>
      </c>
      <c s="31" t="s">
        <v>52</v>
      </c>
      <c r="O318">
        <f>(I318*21)/100</f>
      </c>
      <c t="s">
        <v>23</v>
      </c>
    </row>
    <row r="319" spans="1:5" ht="12.75">
      <c r="A319" s="34" t="s">
        <v>53</v>
      </c>
      <c r="E319" s="35" t="s">
        <v>974</v>
      </c>
    </row>
    <row r="320" spans="1:5" ht="12.75">
      <c r="A320" s="36" t="s">
        <v>55</v>
      </c>
      <c r="E320" s="37" t="s">
        <v>975</v>
      </c>
    </row>
    <row r="321" spans="1:5" ht="38.25">
      <c r="A321" t="s">
        <v>57</v>
      </c>
      <c r="E321" s="35" t="s">
        <v>976</v>
      </c>
    </row>
    <row r="322" spans="1:16" ht="12.75">
      <c r="A322" s="25" t="s">
        <v>47</v>
      </c>
      <c s="29" t="s">
        <v>977</v>
      </c>
      <c s="29" t="s">
        <v>978</v>
      </c>
      <c s="25" t="s">
        <v>49</v>
      </c>
      <c s="30" t="s">
        <v>979</v>
      </c>
      <c s="31" t="s">
        <v>254</v>
      </c>
      <c s="32">
        <v>22</v>
      </c>
      <c s="33">
        <v>0</v>
      </c>
      <c s="33">
        <f>ROUND(ROUND(H322,2)*ROUND(G322,3),2)</f>
      </c>
      <c s="31" t="s">
        <v>52</v>
      </c>
      <c r="O322">
        <f>(I322*21)/100</f>
      </c>
      <c t="s">
        <v>23</v>
      </c>
    </row>
    <row r="323" spans="1:5" ht="12.75">
      <c r="A323" s="34" t="s">
        <v>53</v>
      </c>
      <c r="E323" s="35" t="s">
        <v>980</v>
      </c>
    </row>
    <row r="324" spans="1:5" ht="12.75">
      <c r="A324" s="36" t="s">
        <v>55</v>
      </c>
      <c r="E324" s="37" t="s">
        <v>763</v>
      </c>
    </row>
    <row r="325" spans="1:5" ht="63.75">
      <c r="A325" t="s">
        <v>57</v>
      </c>
      <c r="E325" s="35" t="s">
        <v>981</v>
      </c>
    </row>
    <row r="326" spans="1:16" ht="12.75">
      <c r="A326" s="25" t="s">
        <v>47</v>
      </c>
      <c s="29" t="s">
        <v>982</v>
      </c>
      <c s="29" t="s">
        <v>983</v>
      </c>
      <c s="25" t="s">
        <v>49</v>
      </c>
      <c s="30" t="s">
        <v>984</v>
      </c>
      <c s="31" t="s">
        <v>254</v>
      </c>
      <c s="32">
        <v>9.5</v>
      </c>
      <c s="33">
        <v>0</v>
      </c>
      <c s="33">
        <f>ROUND(ROUND(H326,2)*ROUND(G326,3),2)</f>
      </c>
      <c s="31" t="s">
        <v>52</v>
      </c>
      <c r="O326">
        <f>(I326*21)/100</f>
      </c>
      <c t="s">
        <v>23</v>
      </c>
    </row>
    <row r="327" spans="1:5" ht="12.75">
      <c r="A327" s="34" t="s">
        <v>53</v>
      </c>
      <c r="E327" s="35" t="s">
        <v>985</v>
      </c>
    </row>
    <row r="328" spans="1:5" ht="12.75">
      <c r="A328" s="36" t="s">
        <v>55</v>
      </c>
      <c r="E328" s="37" t="s">
        <v>986</v>
      </c>
    </row>
    <row r="329" spans="1:5" ht="38.25">
      <c r="A329" t="s">
        <v>57</v>
      </c>
      <c r="E329" s="35" t="s">
        <v>976</v>
      </c>
    </row>
    <row r="330" spans="1:16" ht="12.75">
      <c r="A330" s="25" t="s">
        <v>47</v>
      </c>
      <c s="29" t="s">
        <v>987</v>
      </c>
      <c s="29" t="s">
        <v>988</v>
      </c>
      <c s="25" t="s">
        <v>49</v>
      </c>
      <c s="30" t="s">
        <v>989</v>
      </c>
      <c s="31" t="s">
        <v>121</v>
      </c>
      <c s="32">
        <v>10</v>
      </c>
      <c s="33">
        <v>0</v>
      </c>
      <c s="33">
        <f>ROUND(ROUND(H330,2)*ROUND(G330,3),2)</f>
      </c>
      <c s="31" t="s">
        <v>52</v>
      </c>
      <c r="O330">
        <f>(I330*21)/100</f>
      </c>
      <c t="s">
        <v>23</v>
      </c>
    </row>
    <row r="331" spans="1:5" ht="25.5">
      <c r="A331" s="34" t="s">
        <v>53</v>
      </c>
      <c r="E331" s="35" t="s">
        <v>990</v>
      </c>
    </row>
    <row r="332" spans="1:5" ht="12.75">
      <c r="A332" s="36" t="s">
        <v>55</v>
      </c>
      <c r="E332" s="37" t="s">
        <v>991</v>
      </c>
    </row>
    <row r="333" spans="1:5" ht="38.25">
      <c r="A333" t="s">
        <v>57</v>
      </c>
      <c r="E333" s="35" t="s">
        <v>992</v>
      </c>
    </row>
    <row r="334" spans="1:16" ht="12.75">
      <c r="A334" s="25" t="s">
        <v>47</v>
      </c>
      <c s="29" t="s">
        <v>993</v>
      </c>
      <c s="29" t="s">
        <v>994</v>
      </c>
      <c s="25" t="s">
        <v>49</v>
      </c>
      <c s="30" t="s">
        <v>995</v>
      </c>
      <c s="31" t="s">
        <v>121</v>
      </c>
      <c s="32">
        <v>1</v>
      </c>
      <c s="33">
        <v>0</v>
      </c>
      <c s="33">
        <f>ROUND(ROUND(H334,2)*ROUND(G334,3),2)</f>
      </c>
      <c s="31" t="s">
        <v>52</v>
      </c>
      <c r="O334">
        <f>(I334*21)/100</f>
      </c>
      <c t="s">
        <v>23</v>
      </c>
    </row>
    <row r="335" spans="1:5" ht="12.75">
      <c r="A335" s="34" t="s">
        <v>53</v>
      </c>
      <c r="E335" s="35" t="s">
        <v>996</v>
      </c>
    </row>
    <row r="336" spans="1:5" ht="12.75">
      <c r="A336" s="36" t="s">
        <v>55</v>
      </c>
      <c r="E336" s="37" t="s">
        <v>56</v>
      </c>
    </row>
    <row r="337" spans="1:5" ht="25.5">
      <c r="A337" t="s">
        <v>57</v>
      </c>
      <c r="E337" s="35" t="s">
        <v>997</v>
      </c>
    </row>
    <row r="338" spans="1:16" ht="25.5">
      <c r="A338" s="25" t="s">
        <v>47</v>
      </c>
      <c s="29" t="s">
        <v>998</v>
      </c>
      <c s="29" t="s">
        <v>586</v>
      </c>
      <c s="25" t="s">
        <v>49</v>
      </c>
      <c s="30" t="s">
        <v>587</v>
      </c>
      <c s="31" t="s">
        <v>121</v>
      </c>
      <c s="32">
        <v>4</v>
      </c>
      <c s="33">
        <v>0</v>
      </c>
      <c s="33">
        <f>ROUND(ROUND(H338,2)*ROUND(G338,3),2)</f>
      </c>
      <c s="31" t="s">
        <v>52</v>
      </c>
      <c r="O338">
        <f>(I338*21)/100</f>
      </c>
      <c t="s">
        <v>23</v>
      </c>
    </row>
    <row r="339" spans="1:5" ht="12.75">
      <c r="A339" s="34" t="s">
        <v>53</v>
      </c>
      <c r="E339" s="35" t="s">
        <v>999</v>
      </c>
    </row>
    <row r="340" spans="1:5" ht="12.75">
      <c r="A340" s="36" t="s">
        <v>55</v>
      </c>
      <c r="E340" s="37" t="s">
        <v>569</v>
      </c>
    </row>
    <row r="341" spans="1:5" ht="25.5">
      <c r="A341" t="s">
        <v>57</v>
      </c>
      <c r="E341" s="35" t="s">
        <v>589</v>
      </c>
    </row>
    <row r="342" spans="1:16" ht="12.75">
      <c r="A342" s="25" t="s">
        <v>47</v>
      </c>
      <c s="29" t="s">
        <v>1000</v>
      </c>
      <c s="29" t="s">
        <v>590</v>
      </c>
      <c s="25" t="s">
        <v>49</v>
      </c>
      <c s="30" t="s">
        <v>591</v>
      </c>
      <c s="31" t="s">
        <v>121</v>
      </c>
      <c s="32">
        <v>8</v>
      </c>
      <c s="33">
        <v>0</v>
      </c>
      <c s="33">
        <f>ROUND(ROUND(H342,2)*ROUND(G342,3),2)</f>
      </c>
      <c s="31" t="s">
        <v>52</v>
      </c>
      <c r="O342">
        <f>(I342*21)/100</f>
      </c>
      <c t="s">
        <v>23</v>
      </c>
    </row>
    <row r="343" spans="1:5" ht="25.5">
      <c r="A343" s="34" t="s">
        <v>53</v>
      </c>
      <c r="E343" s="35" t="s">
        <v>1001</v>
      </c>
    </row>
    <row r="344" spans="1:5" ht="12.75">
      <c r="A344" s="36" t="s">
        <v>55</v>
      </c>
      <c r="E344" s="37" t="s">
        <v>1002</v>
      </c>
    </row>
    <row r="345" spans="1:5" ht="25.5">
      <c r="A345" t="s">
        <v>57</v>
      </c>
      <c r="E345" s="35" t="s">
        <v>594</v>
      </c>
    </row>
    <row r="346" spans="1:16" ht="12.75">
      <c r="A346" s="25" t="s">
        <v>47</v>
      </c>
      <c s="29" t="s">
        <v>1003</v>
      </c>
      <c s="29" t="s">
        <v>1004</v>
      </c>
      <c s="25" t="s">
        <v>49</v>
      </c>
      <c s="30" t="s">
        <v>1005</v>
      </c>
      <c s="31" t="s">
        <v>254</v>
      </c>
      <c s="32">
        <v>31.59</v>
      </c>
      <c s="33">
        <v>0</v>
      </c>
      <c s="33">
        <f>ROUND(ROUND(H346,2)*ROUND(G346,3),2)</f>
      </c>
      <c s="31" t="s">
        <v>52</v>
      </c>
      <c r="O346">
        <f>(I346*21)/100</f>
      </c>
      <c t="s">
        <v>23</v>
      </c>
    </row>
    <row r="347" spans="1:5" ht="12.75">
      <c r="A347" s="34" t="s">
        <v>53</v>
      </c>
      <c r="E347" s="35" t="s">
        <v>1006</v>
      </c>
    </row>
    <row r="348" spans="1:5" ht="63.75">
      <c r="A348" s="36" t="s">
        <v>55</v>
      </c>
      <c r="E348" s="37" t="s">
        <v>1007</v>
      </c>
    </row>
    <row r="349" spans="1:5" ht="51">
      <c r="A349" t="s">
        <v>57</v>
      </c>
      <c r="E349" s="35" t="s">
        <v>538</v>
      </c>
    </row>
    <row r="350" spans="1:16" ht="12.75">
      <c r="A350" s="25" t="s">
        <v>47</v>
      </c>
      <c s="29" t="s">
        <v>1008</v>
      </c>
      <c s="29" t="s">
        <v>534</v>
      </c>
      <c s="25" t="s">
        <v>49</v>
      </c>
      <c s="30" t="s">
        <v>535</v>
      </c>
      <c s="31" t="s">
        <v>254</v>
      </c>
      <c s="32">
        <v>9</v>
      </c>
      <c s="33">
        <v>0</v>
      </c>
      <c s="33">
        <f>ROUND(ROUND(H350,2)*ROUND(G350,3),2)</f>
      </c>
      <c s="31" t="s">
        <v>52</v>
      </c>
      <c r="O350">
        <f>(I350*21)/100</f>
      </c>
      <c t="s">
        <v>23</v>
      </c>
    </row>
    <row r="351" spans="1:5" ht="12.75">
      <c r="A351" s="34" t="s">
        <v>53</v>
      </c>
      <c r="E351" s="35" t="s">
        <v>1009</v>
      </c>
    </row>
    <row r="352" spans="1:5" ht="12.75">
      <c r="A352" s="36" t="s">
        <v>55</v>
      </c>
      <c r="E352" s="37" t="s">
        <v>1010</v>
      </c>
    </row>
    <row r="353" spans="1:5" ht="51">
      <c r="A353" t="s">
        <v>57</v>
      </c>
      <c r="E353" s="35" t="s">
        <v>538</v>
      </c>
    </row>
    <row r="354" spans="1:16" ht="12.75">
      <c r="A354" s="25" t="s">
        <v>47</v>
      </c>
      <c s="29" t="s">
        <v>1011</v>
      </c>
      <c s="29" t="s">
        <v>1012</v>
      </c>
      <c s="25" t="s">
        <v>49</v>
      </c>
      <c s="30" t="s">
        <v>1013</v>
      </c>
      <c s="31" t="s">
        <v>254</v>
      </c>
      <c s="32">
        <v>16.4</v>
      </c>
      <c s="33">
        <v>0</v>
      </c>
      <c s="33">
        <f>ROUND(ROUND(H354,2)*ROUND(G354,3),2)</f>
      </c>
      <c s="31" t="s">
        <v>52</v>
      </c>
      <c r="O354">
        <f>(I354*21)/100</f>
      </c>
      <c t="s">
        <v>23</v>
      </c>
    </row>
    <row r="355" spans="1:5" ht="12.75">
      <c r="A355" s="34" t="s">
        <v>53</v>
      </c>
      <c r="E355" s="35" t="s">
        <v>1014</v>
      </c>
    </row>
    <row r="356" spans="1:5" ht="12.75">
      <c r="A356" s="36" t="s">
        <v>55</v>
      </c>
      <c r="E356" s="37" t="s">
        <v>1015</v>
      </c>
    </row>
    <row r="357" spans="1:5" ht="25.5">
      <c r="A357" t="s">
        <v>57</v>
      </c>
      <c r="E357" s="35" t="s">
        <v>548</v>
      </c>
    </row>
    <row r="358" spans="1:16" ht="12.75">
      <c r="A358" s="25" t="s">
        <v>47</v>
      </c>
      <c s="29" t="s">
        <v>1016</v>
      </c>
      <c s="29" t="s">
        <v>544</v>
      </c>
      <c s="25" t="s">
        <v>49</v>
      </c>
      <c s="30" t="s">
        <v>545</v>
      </c>
      <c s="31" t="s">
        <v>254</v>
      </c>
      <c s="32">
        <v>29.1</v>
      </c>
      <c s="33">
        <v>0</v>
      </c>
      <c s="33">
        <f>ROUND(ROUND(H358,2)*ROUND(G358,3),2)</f>
      </c>
      <c s="31" t="s">
        <v>52</v>
      </c>
      <c r="O358">
        <f>(I358*21)/100</f>
      </c>
      <c t="s">
        <v>23</v>
      </c>
    </row>
    <row r="359" spans="1:5" ht="12.75">
      <c r="A359" s="34" t="s">
        <v>53</v>
      </c>
      <c r="E359" s="35" t="s">
        <v>1017</v>
      </c>
    </row>
    <row r="360" spans="1:5" ht="12.75">
      <c r="A360" s="36" t="s">
        <v>55</v>
      </c>
      <c r="E360" s="37" t="s">
        <v>1018</v>
      </c>
    </row>
    <row r="361" spans="1:5" ht="25.5">
      <c r="A361" t="s">
        <v>57</v>
      </c>
      <c r="E361" s="35" t="s">
        <v>548</v>
      </c>
    </row>
    <row r="362" spans="1:16" ht="12.75">
      <c r="A362" s="25" t="s">
        <v>47</v>
      </c>
      <c s="29" t="s">
        <v>1019</v>
      </c>
      <c s="29" t="s">
        <v>1020</v>
      </c>
      <c s="25" t="s">
        <v>49</v>
      </c>
      <c s="30" t="s">
        <v>1021</v>
      </c>
      <c s="31" t="s">
        <v>254</v>
      </c>
      <c s="32">
        <v>16.4</v>
      </c>
      <c s="33">
        <v>0</v>
      </c>
      <c s="33">
        <f>ROUND(ROUND(H362,2)*ROUND(G362,3),2)</f>
      </c>
      <c s="31" t="s">
        <v>52</v>
      </c>
      <c r="O362">
        <f>(I362*21)/100</f>
      </c>
      <c t="s">
        <v>23</v>
      </c>
    </row>
    <row r="363" spans="1:5" ht="12.75">
      <c r="A363" s="34" t="s">
        <v>53</v>
      </c>
      <c r="E363" s="35" t="s">
        <v>1022</v>
      </c>
    </row>
    <row r="364" spans="1:5" ht="12.75">
      <c r="A364" s="36" t="s">
        <v>55</v>
      </c>
      <c r="E364" s="37" t="s">
        <v>1023</v>
      </c>
    </row>
    <row r="365" spans="1:5" ht="38.25">
      <c r="A365" t="s">
        <v>57</v>
      </c>
      <c r="E365" s="35" t="s">
        <v>552</v>
      </c>
    </row>
    <row r="366" spans="1:16" ht="12.75">
      <c r="A366" s="25" t="s">
        <v>47</v>
      </c>
      <c s="29" t="s">
        <v>1024</v>
      </c>
      <c s="29" t="s">
        <v>1025</v>
      </c>
      <c s="25" t="s">
        <v>49</v>
      </c>
      <c s="30" t="s">
        <v>1026</v>
      </c>
      <c s="31" t="s">
        <v>254</v>
      </c>
      <c s="32">
        <v>29.1</v>
      </c>
      <c s="33">
        <v>0</v>
      </c>
      <c s="33">
        <f>ROUND(ROUND(H366,2)*ROUND(G366,3),2)</f>
      </c>
      <c s="31" t="s">
        <v>52</v>
      </c>
      <c r="O366">
        <f>(I366*21)/100</f>
      </c>
      <c t="s">
        <v>23</v>
      </c>
    </row>
    <row r="367" spans="1:5" ht="12.75">
      <c r="A367" s="34" t="s">
        <v>53</v>
      </c>
      <c r="E367" s="35" t="s">
        <v>1027</v>
      </c>
    </row>
    <row r="368" spans="1:5" ht="12.75">
      <c r="A368" s="36" t="s">
        <v>55</v>
      </c>
      <c r="E368" s="37" t="s">
        <v>1028</v>
      </c>
    </row>
    <row r="369" spans="1:5" ht="38.25">
      <c r="A369" t="s">
        <v>57</v>
      </c>
      <c r="E369" s="35" t="s">
        <v>552</v>
      </c>
    </row>
    <row r="370" spans="1:16" ht="12.75">
      <c r="A370" s="25" t="s">
        <v>47</v>
      </c>
      <c s="29" t="s">
        <v>1029</v>
      </c>
      <c s="29" t="s">
        <v>1030</v>
      </c>
      <c s="25" t="s">
        <v>49</v>
      </c>
      <c s="30" t="s">
        <v>1031</v>
      </c>
      <c s="31" t="s">
        <v>121</v>
      </c>
      <c s="32">
        <v>1</v>
      </c>
      <c s="33">
        <v>0</v>
      </c>
      <c s="33">
        <f>ROUND(ROUND(H370,2)*ROUND(G370,3),2)</f>
      </c>
      <c s="31" t="s">
        <v>52</v>
      </c>
      <c r="O370">
        <f>(I370*21)/100</f>
      </c>
      <c t="s">
        <v>23</v>
      </c>
    </row>
    <row r="371" spans="1:5" ht="12.75">
      <c r="A371" s="34" t="s">
        <v>53</v>
      </c>
      <c r="E371" s="35" t="s">
        <v>1032</v>
      </c>
    </row>
    <row r="372" spans="1:5" ht="12.75">
      <c r="A372" s="36" t="s">
        <v>55</v>
      </c>
      <c r="E372" s="37" t="s">
        <v>56</v>
      </c>
    </row>
    <row r="373" spans="1:5" ht="267.75">
      <c r="A373" t="s">
        <v>57</v>
      </c>
      <c r="E373" s="35" t="s">
        <v>1033</v>
      </c>
    </row>
    <row r="374" spans="1:16" ht="12.75">
      <c r="A374" s="25" t="s">
        <v>47</v>
      </c>
      <c s="29" t="s">
        <v>1034</v>
      </c>
      <c s="29" t="s">
        <v>205</v>
      </c>
      <c s="25" t="s">
        <v>49</v>
      </c>
      <c s="30" t="s">
        <v>206</v>
      </c>
      <c s="31" t="s">
        <v>207</v>
      </c>
      <c s="32">
        <v>115.62</v>
      </c>
      <c s="33">
        <v>0</v>
      </c>
      <c s="33">
        <f>ROUND(ROUND(H374,2)*ROUND(G374,3),2)</f>
      </c>
      <c s="31" t="s">
        <v>52</v>
      </c>
      <c r="O374">
        <f>(I374*21)/100</f>
      </c>
      <c t="s">
        <v>23</v>
      </c>
    </row>
    <row r="375" spans="1:5" ht="12.75">
      <c r="A375" s="34" t="s">
        <v>53</v>
      </c>
      <c r="E375" s="35" t="s">
        <v>1035</v>
      </c>
    </row>
    <row r="376" spans="1:5" ht="12.75">
      <c r="A376" s="36" t="s">
        <v>55</v>
      </c>
      <c r="E376" s="37" t="s">
        <v>1036</v>
      </c>
    </row>
    <row r="377" spans="1:5" ht="25.5">
      <c r="A377" t="s">
        <v>57</v>
      </c>
      <c r="E377" s="35" t="s">
        <v>210</v>
      </c>
    </row>
    <row r="378" spans="1:16" ht="12.75">
      <c r="A378" s="25" t="s">
        <v>47</v>
      </c>
      <c s="29" t="s">
        <v>1037</v>
      </c>
      <c s="29" t="s">
        <v>1038</v>
      </c>
      <c s="25" t="s">
        <v>49</v>
      </c>
      <c s="30" t="s">
        <v>1039</v>
      </c>
      <c s="31" t="s">
        <v>155</v>
      </c>
      <c s="32">
        <v>73.52</v>
      </c>
      <c s="33">
        <v>0</v>
      </c>
      <c s="33">
        <f>ROUND(ROUND(H378,2)*ROUND(G378,3),2)</f>
      </c>
      <c s="31" t="s">
        <v>52</v>
      </c>
      <c r="O378">
        <f>(I378*21)/100</f>
      </c>
      <c t="s">
        <v>23</v>
      </c>
    </row>
    <row r="379" spans="1:5" ht="12.75">
      <c r="A379" s="34" t="s">
        <v>53</v>
      </c>
      <c r="E379" s="35" t="s">
        <v>1040</v>
      </c>
    </row>
    <row r="380" spans="1:5" ht="63.75">
      <c r="A380" s="36" t="s">
        <v>55</v>
      </c>
      <c r="E380" s="37" t="s">
        <v>1041</v>
      </c>
    </row>
    <row r="381" spans="1:5" ht="102">
      <c r="A381" t="s">
        <v>57</v>
      </c>
      <c r="E381" s="35" t="s">
        <v>1042</v>
      </c>
    </row>
    <row r="382" spans="1:16" ht="12.75">
      <c r="A382" s="25" t="s">
        <v>47</v>
      </c>
      <c s="29" t="s">
        <v>1043</v>
      </c>
      <c s="29" t="s">
        <v>1044</v>
      </c>
      <c s="25" t="s">
        <v>49</v>
      </c>
      <c s="30" t="s">
        <v>1045</v>
      </c>
      <c s="31" t="s">
        <v>155</v>
      </c>
      <c s="32">
        <v>15.589</v>
      </c>
      <c s="33">
        <v>0</v>
      </c>
      <c s="33">
        <f>ROUND(ROUND(H382,2)*ROUND(G382,3),2)</f>
      </c>
      <c s="31" t="s">
        <v>52</v>
      </c>
      <c r="O382">
        <f>(I382*21)/100</f>
      </c>
      <c t="s">
        <v>23</v>
      </c>
    </row>
    <row r="383" spans="1:5" ht="12.75">
      <c r="A383" s="34" t="s">
        <v>53</v>
      </c>
      <c r="E383" s="35" t="s">
        <v>1046</v>
      </c>
    </row>
    <row r="384" spans="1:5" ht="89.25">
      <c r="A384" s="36" t="s">
        <v>55</v>
      </c>
      <c r="E384" s="37" t="s">
        <v>1047</v>
      </c>
    </row>
    <row r="385" spans="1:5" ht="102">
      <c r="A385" t="s">
        <v>57</v>
      </c>
      <c r="E385" s="35" t="s">
        <v>1042</v>
      </c>
    </row>
    <row r="386" spans="1:16" ht="12.75">
      <c r="A386" s="25" t="s">
        <v>47</v>
      </c>
      <c s="29" t="s">
        <v>1048</v>
      </c>
      <c s="29" t="s">
        <v>1049</v>
      </c>
      <c s="25" t="s">
        <v>49</v>
      </c>
      <c s="30" t="s">
        <v>1050</v>
      </c>
      <c s="31" t="s">
        <v>186</v>
      </c>
      <c s="32">
        <v>1.263</v>
      </c>
      <c s="33">
        <v>0</v>
      </c>
      <c s="33">
        <f>ROUND(ROUND(H386,2)*ROUND(G386,3),2)</f>
      </c>
      <c s="31" t="s">
        <v>52</v>
      </c>
      <c r="O386">
        <f>(I386*21)/100</f>
      </c>
      <c t="s">
        <v>23</v>
      </c>
    </row>
    <row r="387" spans="1:5" ht="12.75">
      <c r="A387" s="34" t="s">
        <v>53</v>
      </c>
      <c r="E387" s="35" t="s">
        <v>1051</v>
      </c>
    </row>
    <row r="388" spans="1:5" ht="51">
      <c r="A388" s="36" t="s">
        <v>55</v>
      </c>
      <c r="E388" s="37" t="s">
        <v>1052</v>
      </c>
    </row>
    <row r="389" spans="1:5" ht="102">
      <c r="A389" t="s">
        <v>57</v>
      </c>
      <c r="E389" s="35" t="s">
        <v>1053</v>
      </c>
    </row>
    <row r="390" spans="1:16" ht="12.75">
      <c r="A390" s="25" t="s">
        <v>47</v>
      </c>
      <c s="29" t="s">
        <v>1054</v>
      </c>
      <c s="29" t="s">
        <v>1055</v>
      </c>
      <c s="25" t="s">
        <v>49</v>
      </c>
      <c s="30" t="s">
        <v>1056</v>
      </c>
      <c s="31" t="s">
        <v>127</v>
      </c>
      <c s="32">
        <v>52.2</v>
      </c>
      <c s="33">
        <v>0</v>
      </c>
      <c s="33">
        <f>ROUND(ROUND(H390,2)*ROUND(G390,3),2)</f>
      </c>
      <c s="31" t="s">
        <v>52</v>
      </c>
      <c r="O390">
        <f>(I390*21)/100</f>
      </c>
      <c t="s">
        <v>23</v>
      </c>
    </row>
    <row r="391" spans="1:5" ht="12.75">
      <c r="A391" s="34" t="s">
        <v>53</v>
      </c>
      <c r="E391" s="35" t="s">
        <v>1057</v>
      </c>
    </row>
    <row r="392" spans="1:5" ht="12.75">
      <c r="A392" s="36" t="s">
        <v>55</v>
      </c>
      <c r="E392" s="37" t="s">
        <v>1058</v>
      </c>
    </row>
    <row r="393" spans="1:5" ht="76.5">
      <c r="A393" t="s">
        <v>57</v>
      </c>
      <c r="E393" s="35" t="s">
        <v>1059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1060</v>
      </c>
      <c s="41">
        <f>0+I8</f>
      </c>
      <c s="10"/>
      <c r="O3" t="s">
        <v>19</v>
      </c>
      <c t="s">
        <v>23</v>
      </c>
    </row>
    <row r="4" spans="1:16" ht="15" customHeight="1">
      <c r="A4" t="s">
        <v>17</v>
      </c>
      <c s="16" t="s">
        <v>18</v>
      </c>
      <c s="17" t="s">
        <v>1060</v>
      </c>
      <c s="6"/>
      <c s="18" t="s">
        <v>1061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63</v>
      </c>
      <c s="25" t="s">
        <v>49</v>
      </c>
      <c s="30" t="s">
        <v>64</v>
      </c>
      <c s="31" t="s">
        <v>51</v>
      </c>
      <c s="32">
        <v>1</v>
      </c>
      <c s="33">
        <v>0</v>
      </c>
      <c s="33">
        <f>ROUND(ROUND(H9,2)*ROUND(G9,3),2)</f>
      </c>
      <c s="31" t="s">
        <v>52</v>
      </c>
      <c r="O9">
        <f>(I9*21)/100</f>
      </c>
      <c t="s">
        <v>23</v>
      </c>
    </row>
    <row r="10" spans="1:5" ht="25.5">
      <c r="A10" s="34" t="s">
        <v>53</v>
      </c>
      <c r="E10" s="35" t="s">
        <v>1062</v>
      </c>
    </row>
    <row r="11" spans="1:5" ht="12.75">
      <c r="A11" s="36" t="s">
        <v>55</v>
      </c>
      <c r="E11" s="37" t="s">
        <v>56</v>
      </c>
    </row>
    <row r="12" spans="1:5" ht="12.75">
      <c r="A12" t="s">
        <v>57</v>
      </c>
      <c r="E12" s="35" t="s">
        <v>62</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1063</v>
      </c>
      <c s="41">
        <f>0+I8</f>
      </c>
      <c s="10"/>
      <c r="O3" t="s">
        <v>19</v>
      </c>
      <c t="s">
        <v>23</v>
      </c>
    </row>
    <row r="4" spans="1:16" ht="15" customHeight="1">
      <c r="A4" t="s">
        <v>17</v>
      </c>
      <c s="16" t="s">
        <v>18</v>
      </c>
      <c s="17" t="s">
        <v>1063</v>
      </c>
      <c s="6"/>
      <c s="18" t="s">
        <v>1064</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63</v>
      </c>
      <c s="25" t="s">
        <v>49</v>
      </c>
      <c s="30" t="s">
        <v>64</v>
      </c>
      <c s="31" t="s">
        <v>51</v>
      </c>
      <c s="32">
        <v>1</v>
      </c>
      <c s="33">
        <v>0</v>
      </c>
      <c s="33">
        <f>ROUND(ROUND(H9,2)*ROUND(G9,3),2)</f>
      </c>
      <c s="31" t="s">
        <v>52</v>
      </c>
      <c r="O9">
        <f>(I9*21)/100</f>
      </c>
      <c t="s">
        <v>23</v>
      </c>
    </row>
    <row r="10" spans="1:5" ht="25.5">
      <c r="A10" s="34" t="s">
        <v>53</v>
      </c>
      <c r="E10" s="35" t="s">
        <v>1065</v>
      </c>
    </row>
    <row r="11" spans="1:5" ht="12.75">
      <c r="A11" s="36" t="s">
        <v>55</v>
      </c>
      <c r="E11" s="37" t="s">
        <v>56</v>
      </c>
    </row>
    <row r="12" spans="1:5" ht="12.75">
      <c r="A12" t="s">
        <v>57</v>
      </c>
      <c r="E12" s="35" t="s">
        <v>62</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